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17\Desktop\"/>
    </mc:Choice>
  </mc:AlternateContent>
  <bookViews>
    <workbookView xWindow="0" yWindow="0" windowWidth="28800" windowHeight="11835"/>
  </bookViews>
  <sheets>
    <sheet name="Sheet1" sheetId="1" r:id="rId1"/>
    <sheet name="Sheet1 (2)" sheetId="4" r:id="rId2"/>
    <sheet name="Sheet2" sheetId="2" state="hidden" r:id="rId3"/>
  </sheets>
  <definedNames>
    <definedName name="_xlnm._FilterDatabase" localSheetId="0" hidden="1">Sheet1!$A$1:$N$42</definedName>
    <definedName name="_xlnm.Print_Area" localSheetId="0">Sheet1!$A$1:$M$44</definedName>
    <definedName name="_xlnm.Print_Area" localSheetId="1">'Sheet1 (2)'!$A$1:$L$42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33" i="1"/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44" i="1" l="1"/>
  <c r="L7" i="4"/>
  <c r="X22" i="4"/>
  <c r="X41" i="4" s="1"/>
  <c r="L22" i="4" l="1"/>
  <c r="W22" i="4"/>
  <c r="V7" i="4"/>
  <c r="W41" i="4" l="1"/>
  <c r="V41" i="4"/>
  <c r="K25" i="4" l="1"/>
  <c r="U41" i="4"/>
  <c r="K9" i="4"/>
  <c r="K10" i="4"/>
  <c r="K11" i="4"/>
  <c r="K12" i="4"/>
  <c r="K13" i="4"/>
  <c r="K14" i="4"/>
  <c r="K15" i="4"/>
  <c r="L9" i="4"/>
  <c r="L10" i="4"/>
  <c r="L11" i="4"/>
  <c r="L12" i="4"/>
  <c r="L13" i="4"/>
  <c r="L14" i="4"/>
  <c r="L15" i="4"/>
  <c r="L33" i="4"/>
  <c r="L34" i="4"/>
  <c r="L24" i="4"/>
  <c r="L25" i="4"/>
  <c r="L26" i="4"/>
  <c r="L27" i="4"/>
  <c r="L28" i="4"/>
  <c r="L29" i="4"/>
  <c r="L30" i="4"/>
  <c r="L21" i="4"/>
  <c r="L23" i="4"/>
  <c r="K21" i="4"/>
  <c r="K22" i="4"/>
  <c r="K23" i="4"/>
  <c r="L40" i="4" l="1"/>
  <c r="D44" i="4" l="1"/>
  <c r="D48" i="4"/>
  <c r="D47" i="4"/>
  <c r="F50" i="4"/>
  <c r="F49" i="4"/>
  <c r="K26" i="4" l="1"/>
  <c r="K27" i="4"/>
  <c r="K28" i="4"/>
  <c r="K29" i="4"/>
  <c r="K30" i="4"/>
  <c r="K24" i="4"/>
  <c r="L4" i="4"/>
  <c r="K4" i="4"/>
  <c r="T41" i="4"/>
  <c r="M41" i="4"/>
  <c r="N41" i="4"/>
  <c r="O41" i="4"/>
  <c r="P41" i="4"/>
  <c r="Q41" i="4"/>
  <c r="R41" i="4"/>
  <c r="S41" i="4"/>
  <c r="L8" i="4"/>
  <c r="K8" i="4"/>
  <c r="L3" i="4"/>
  <c r="K3" i="4"/>
  <c r="L39" i="4"/>
  <c r="K39" i="4"/>
  <c r="L38" i="4"/>
  <c r="K38" i="4"/>
  <c r="L37" i="4"/>
  <c r="K37" i="4"/>
  <c r="L36" i="4"/>
  <c r="K36" i="4"/>
  <c r="L35" i="4"/>
  <c r="K35" i="4"/>
  <c r="L32" i="4"/>
  <c r="K32" i="4"/>
  <c r="L31" i="4"/>
  <c r="K31" i="4"/>
  <c r="L20" i="4"/>
  <c r="K20" i="4"/>
  <c r="L19" i="4"/>
  <c r="K19" i="4"/>
  <c r="L18" i="4"/>
  <c r="K18" i="4"/>
  <c r="L17" i="4"/>
  <c r="K17" i="4"/>
  <c r="L16" i="4"/>
  <c r="K16" i="4"/>
  <c r="K7" i="4"/>
  <c r="K34" i="4" l="1"/>
  <c r="K33" i="4"/>
  <c r="G41" i="4" l="1"/>
  <c r="F41" i="4"/>
  <c r="L41" i="4"/>
  <c r="K41" i="4"/>
  <c r="N4" i="1" l="1"/>
  <c r="G44" i="1" l="1"/>
  <c r="F44" i="1"/>
  <c r="H5" i="2" l="1"/>
  <c r="H11" i="2"/>
  <c r="H12" i="2"/>
  <c r="H13" i="2"/>
  <c r="H24" i="2"/>
  <c r="H25" i="2"/>
  <c r="H10" i="2"/>
  <c r="H14" i="2"/>
  <c r="H22" i="2"/>
  <c r="H23" i="2"/>
  <c r="H39" i="2"/>
  <c r="H3" i="2"/>
  <c r="H4" i="2"/>
  <c r="H35" i="2"/>
  <c r="H6" i="2"/>
  <c r="H50" i="2"/>
  <c r="H36" i="2"/>
  <c r="H7" i="2"/>
  <c r="H8" i="2"/>
  <c r="H9" i="2"/>
  <c r="H38" i="2"/>
  <c r="H15" i="2"/>
  <c r="H16" i="2"/>
  <c r="H17" i="2"/>
  <c r="H18" i="2"/>
  <c r="H19" i="2"/>
  <c r="H20" i="2"/>
  <c r="H21" i="2"/>
  <c r="H40" i="2"/>
  <c r="H61" i="2"/>
  <c r="H41" i="2"/>
  <c r="H42" i="2"/>
  <c r="H43" i="2"/>
  <c r="H44" i="2"/>
  <c r="H26" i="2"/>
  <c r="H27" i="2"/>
  <c r="H28" i="2"/>
  <c r="H29" i="2"/>
  <c r="H30" i="2"/>
  <c r="H31" i="2"/>
  <c r="H32" i="2"/>
  <c r="H33" i="2"/>
  <c r="H34" i="2"/>
  <c r="H51" i="2"/>
  <c r="H52" i="2"/>
  <c r="H53" i="2"/>
  <c r="H54" i="2"/>
  <c r="H58" i="2"/>
  <c r="H59" i="2"/>
  <c r="H37" i="2"/>
  <c r="H60" i="2"/>
  <c r="H45" i="2"/>
  <c r="H46" i="2"/>
  <c r="H47" i="2"/>
  <c r="H48" i="2"/>
  <c r="H49" i="2"/>
  <c r="H64" i="2"/>
  <c r="H55" i="2"/>
  <c r="H56" i="2"/>
  <c r="H57" i="2"/>
  <c r="H62" i="2"/>
  <c r="H63" i="2"/>
  <c r="H66" i="2"/>
  <c r="H67" i="2"/>
  <c r="H68" i="2"/>
  <c r="H65" i="2"/>
  <c r="H69" i="2"/>
  <c r="H70" i="2"/>
  <c r="H71" i="2"/>
</calcChain>
</file>

<file path=xl/comments1.xml><?xml version="1.0" encoding="utf-8"?>
<comments xmlns="http://schemas.openxmlformats.org/spreadsheetml/2006/main">
  <authors>
    <author>317 - Rajeev Balamurugan</author>
  </authors>
  <commentList>
    <comment ref="E41" authorId="0" shapeId="0">
      <text>
        <r>
          <rPr>
            <b/>
            <sz val="9"/>
            <color indexed="81"/>
            <rFont val="Tahoma"/>
          </rPr>
          <t>317: SHIPPED IN 10 APRIL 2019</t>
        </r>
      </text>
    </comment>
  </commentList>
</comments>
</file>

<file path=xl/sharedStrings.xml><?xml version="1.0" encoding="utf-8"?>
<sst xmlns="http://schemas.openxmlformats.org/spreadsheetml/2006/main" count="447" uniqueCount="222">
  <si>
    <t>#</t>
  </si>
  <si>
    <t>ITEM NO.</t>
  </si>
  <si>
    <t>OLD NAME</t>
  </si>
  <si>
    <t>NEW NAME</t>
  </si>
  <si>
    <t>Datex Balance (m)</t>
  </si>
  <si>
    <t>Yin Yi Balance (m)</t>
  </si>
  <si>
    <t>W-2800RL PD</t>
  </si>
  <si>
    <r>
      <t xml:space="preserve">LION - 13 - </t>
    </r>
    <r>
      <rPr>
        <b/>
        <sz val="9"/>
        <color rgb="FF002060"/>
        <rFont val="Times New Roman"/>
        <family val="1"/>
      </rPr>
      <t>ليون</t>
    </r>
  </si>
  <si>
    <t>ALHAZM 6</t>
  </si>
  <si>
    <t>VERY GOOD</t>
  </si>
  <si>
    <t>W-0770</t>
  </si>
  <si>
    <r>
      <t xml:space="preserve">LION - 18 - </t>
    </r>
    <r>
      <rPr>
        <b/>
        <sz val="9"/>
        <color rgb="FF002060"/>
        <rFont val="Times New Roman"/>
        <family val="1"/>
      </rPr>
      <t>ليون</t>
    </r>
  </si>
  <si>
    <t>ALHAZM 5</t>
  </si>
  <si>
    <t>W-2487 BM-11</t>
  </si>
  <si>
    <r>
      <t xml:space="preserve">LION - 19 - </t>
    </r>
    <r>
      <rPr>
        <b/>
        <sz val="9"/>
        <color rgb="FF002060"/>
        <rFont val="Times New Roman"/>
        <family val="1"/>
      </rPr>
      <t>ليون</t>
    </r>
  </si>
  <si>
    <t>ALHAZM 3</t>
  </si>
  <si>
    <t>VERY BAD RATINGS</t>
  </si>
  <si>
    <t>XP-7007 PD</t>
  </si>
  <si>
    <r>
      <t xml:space="preserve">LION - 25 - </t>
    </r>
    <r>
      <rPr>
        <b/>
        <sz val="9"/>
        <color rgb="FF002060"/>
        <rFont val="Times New Roman"/>
        <family val="1"/>
      </rPr>
      <t>ليون</t>
    </r>
  </si>
  <si>
    <t>ALHAZM 9</t>
  </si>
  <si>
    <t>HSF-8606 PD</t>
  </si>
  <si>
    <r>
      <t xml:space="preserve">LION - 26 - </t>
    </r>
    <r>
      <rPr>
        <b/>
        <sz val="9"/>
        <color rgb="FF002060"/>
        <rFont val="Times New Roman"/>
        <family val="1"/>
      </rPr>
      <t>ليون</t>
    </r>
  </si>
  <si>
    <t>ALHAZM 12</t>
  </si>
  <si>
    <t>HSF-8505 PD</t>
  </si>
  <si>
    <r>
      <t xml:space="preserve">LION - 27 - </t>
    </r>
    <r>
      <rPr>
        <b/>
        <sz val="9"/>
        <color rgb="FF002060"/>
        <rFont val="Times New Roman"/>
        <family val="1"/>
      </rPr>
      <t>ليون</t>
    </r>
  </si>
  <si>
    <t>ALHAZM 13</t>
  </si>
  <si>
    <t>XP-7207</t>
  </si>
  <si>
    <t>ALHAZM 17</t>
  </si>
  <si>
    <t>XP-7208</t>
  </si>
  <si>
    <t>ALHAZM 18</t>
  </si>
  <si>
    <t>KDR-018 SNS</t>
  </si>
  <si>
    <r>
      <t xml:space="preserve">ALRAKIZ - 1 - </t>
    </r>
    <r>
      <rPr>
        <b/>
        <sz val="9"/>
        <color rgb="FF002060"/>
        <rFont val="Times New Roman"/>
        <family val="1"/>
      </rPr>
      <t>الراكز</t>
    </r>
  </si>
  <si>
    <t>KDR-048 SNS</t>
  </si>
  <si>
    <r>
      <t xml:space="preserve">ALRAKIZ - 2 - </t>
    </r>
    <r>
      <rPr>
        <b/>
        <sz val="9"/>
        <color rgb="FF002060"/>
        <rFont val="Times New Roman"/>
        <family val="1"/>
      </rPr>
      <t>الراكز</t>
    </r>
  </si>
  <si>
    <t>HSSL-310/CR</t>
  </si>
  <si>
    <r>
      <t xml:space="preserve">ALRAKIZ - 7 - </t>
    </r>
    <r>
      <rPr>
        <b/>
        <sz val="9"/>
        <color rgb="FF002060"/>
        <rFont val="Times New Roman"/>
        <family val="1"/>
      </rPr>
      <t>الراكز</t>
    </r>
  </si>
  <si>
    <r>
      <t xml:space="preserve">ALRAKIZ - 10 - </t>
    </r>
    <r>
      <rPr>
        <b/>
        <sz val="9"/>
        <color rgb="FF002060"/>
        <rFont val="Times New Roman"/>
        <family val="1"/>
      </rPr>
      <t>الراكز</t>
    </r>
  </si>
  <si>
    <t>SHL-K3350L SS</t>
  </si>
  <si>
    <r>
      <t xml:space="preserve">ALRAKIZ - 11 - </t>
    </r>
    <r>
      <rPr>
        <b/>
        <sz val="9"/>
        <color rgb="FF002060"/>
        <rFont val="Times New Roman"/>
        <family val="1"/>
      </rPr>
      <t>الراكز</t>
    </r>
  </si>
  <si>
    <t>S-3398RL S/F</t>
  </si>
  <si>
    <r>
      <t xml:space="preserve">ALRAKIZ - 13 - </t>
    </r>
    <r>
      <rPr>
        <b/>
        <sz val="9"/>
        <color rgb="FF002060"/>
        <rFont val="Times New Roman"/>
        <family val="1"/>
      </rPr>
      <t>الراكز</t>
    </r>
  </si>
  <si>
    <t>SNS KNE-3360 RG 58"</t>
  </si>
  <si>
    <r>
      <t xml:space="preserve">ALRAKIZ - 15 - </t>
    </r>
    <r>
      <rPr>
        <b/>
        <sz val="9"/>
        <color rgb="FF002060"/>
        <rFont val="Times New Roman"/>
        <family val="1"/>
      </rPr>
      <t>الراكز</t>
    </r>
  </si>
  <si>
    <t>DASH-903 SNS RG 58"</t>
  </si>
  <si>
    <r>
      <t xml:space="preserve">ALRAKIZ - 16 - </t>
    </r>
    <r>
      <rPr>
        <b/>
        <sz val="9"/>
        <color rgb="FF002060"/>
        <rFont val="Times New Roman"/>
        <family val="1"/>
      </rPr>
      <t>الراكز</t>
    </r>
  </si>
  <si>
    <t>KR-2805 58"</t>
  </si>
  <si>
    <r>
      <t xml:space="preserve">ALRAKIZ - 17 - </t>
    </r>
    <r>
      <rPr>
        <b/>
        <sz val="9"/>
        <color rgb="FF002060"/>
        <rFont val="Times New Roman"/>
        <family val="1"/>
      </rPr>
      <t>الراكز</t>
    </r>
  </si>
  <si>
    <t>AL-B 58"</t>
  </si>
  <si>
    <r>
      <t xml:space="preserve">ALRAKIZ - 18 - </t>
    </r>
    <r>
      <rPr>
        <b/>
        <sz val="9"/>
        <color rgb="FF002060"/>
        <rFont val="Times New Roman"/>
        <family val="1"/>
      </rPr>
      <t>الراكز</t>
    </r>
  </si>
  <si>
    <t>KR-2809 58"</t>
  </si>
  <si>
    <r>
      <t xml:space="preserve">ALRAKIZ - 20 - </t>
    </r>
    <r>
      <rPr>
        <b/>
        <sz val="9"/>
        <color rgb="FF002060"/>
        <rFont val="Times New Roman"/>
        <family val="1"/>
      </rPr>
      <t>الراكز</t>
    </r>
  </si>
  <si>
    <t>SHL-12JO2L.MD 58"</t>
  </si>
  <si>
    <r>
      <t xml:space="preserve">ALRAKIZ - 21 - </t>
    </r>
    <r>
      <rPr>
        <b/>
        <sz val="9"/>
        <color rgb="FF002060"/>
        <rFont val="Times New Roman"/>
        <family val="1"/>
      </rPr>
      <t>الراكز</t>
    </r>
  </si>
  <si>
    <t>KR-2813 58"</t>
  </si>
  <si>
    <r>
      <t xml:space="preserve">ALRAKIZ - 23 - </t>
    </r>
    <r>
      <rPr>
        <b/>
        <sz val="9"/>
        <color rgb="FF002060"/>
        <rFont val="Times New Roman"/>
        <family val="1"/>
      </rPr>
      <t>الراكز</t>
    </r>
  </si>
  <si>
    <t>SHL - K3350L MD</t>
  </si>
  <si>
    <r>
      <t xml:space="preserve">ALRAKIZ - 24 - </t>
    </r>
    <r>
      <rPr>
        <b/>
        <sz val="9"/>
        <color rgb="FF002060"/>
        <rFont val="Times New Roman"/>
        <family val="1"/>
      </rPr>
      <t>الراكز</t>
    </r>
  </si>
  <si>
    <t>W-2288RSL CR</t>
  </si>
  <si>
    <r>
      <t xml:space="preserve">KOBRA - 1- </t>
    </r>
    <r>
      <rPr>
        <b/>
        <sz val="9"/>
        <color rgb="FF002060"/>
        <rFont val="Times New Roman"/>
        <family val="1"/>
      </rPr>
      <t>كوبرا</t>
    </r>
  </si>
  <si>
    <t>W-2800RSL CIRE</t>
  </si>
  <si>
    <r>
      <t xml:space="preserve">KOBRA - 8 - </t>
    </r>
    <r>
      <rPr>
        <b/>
        <sz val="9"/>
        <color rgb="FF002060"/>
        <rFont val="Times New Roman"/>
        <family val="1"/>
      </rPr>
      <t>كوبرا</t>
    </r>
  </si>
  <si>
    <t>TW-5642C</t>
  </si>
  <si>
    <r>
      <t xml:space="preserve">KOBRA - 10 - </t>
    </r>
    <r>
      <rPr>
        <b/>
        <sz val="9"/>
        <color rgb="FF002060"/>
        <rFont val="Times New Roman"/>
        <family val="1"/>
      </rPr>
      <t>كوبرا</t>
    </r>
  </si>
  <si>
    <t>TW-5485C</t>
  </si>
  <si>
    <r>
      <t xml:space="preserve">KOBRA - 11 - </t>
    </r>
    <r>
      <rPr>
        <b/>
        <sz val="9"/>
        <color rgb="FF002060"/>
        <rFont val="Times New Roman"/>
        <family val="1"/>
      </rPr>
      <t>كوبرا</t>
    </r>
  </si>
  <si>
    <t>XP-3103 CIRE</t>
  </si>
  <si>
    <r>
      <t xml:space="preserve">KOBRA - 13 - </t>
    </r>
    <r>
      <rPr>
        <b/>
        <sz val="9"/>
        <color rgb="FF002060"/>
        <rFont val="Times New Roman"/>
        <family val="1"/>
      </rPr>
      <t>كوبرا</t>
    </r>
  </si>
  <si>
    <t>XP-1305 CIRE</t>
  </si>
  <si>
    <r>
      <t xml:space="preserve">KOBRA - 14 - </t>
    </r>
    <r>
      <rPr>
        <b/>
        <sz val="9"/>
        <color rgb="FF002060"/>
        <rFont val="Times New Roman"/>
        <family val="1"/>
      </rPr>
      <t>كوبرا</t>
    </r>
  </si>
  <si>
    <t>POOR</t>
  </si>
  <si>
    <t>AVERAGE</t>
  </si>
  <si>
    <t>BAD</t>
  </si>
  <si>
    <t>GOOD</t>
  </si>
  <si>
    <t>REMARKS (GM)</t>
  </si>
  <si>
    <t>الخامة</t>
  </si>
  <si>
    <t>التقييم</t>
  </si>
  <si>
    <t>الاسم القديم</t>
  </si>
  <si>
    <t>الاسم الجديد</t>
  </si>
  <si>
    <t>احمد عبدالله</t>
  </si>
  <si>
    <t>اسماعيل صالح</t>
  </si>
  <si>
    <t>عبدالملك مارش</t>
  </si>
  <si>
    <t>ياسر عبدالمجيد</t>
  </si>
  <si>
    <t>LION - 18 - ليون</t>
  </si>
  <si>
    <t>LION - 27 - ليون</t>
  </si>
  <si>
    <t>ALRAKIZ - 11 - الراكز</t>
  </si>
  <si>
    <t>LION - 3 - ليون</t>
  </si>
  <si>
    <t>ALHAZM 4</t>
  </si>
  <si>
    <t>LION - 26 - ليون</t>
  </si>
  <si>
    <t>ALRAKIZ - 12 - الراكز</t>
  </si>
  <si>
    <t>ALRAKIZ - 15 - الراكز</t>
  </si>
  <si>
    <t>LION - 22 - ليون</t>
  </si>
  <si>
    <t>ALHAZM 11</t>
  </si>
  <si>
    <t>LION - 5 - ليون</t>
  </si>
  <si>
    <t>LION - 28 - ليون</t>
  </si>
  <si>
    <t>ALHAZM 14</t>
  </si>
  <si>
    <t>ALRAKIZ - 16 - الراكز</t>
  </si>
  <si>
    <t>KOBRA - 8 - كوبرا</t>
  </si>
  <si>
    <t>KOBRA - 13 - كوبرا</t>
  </si>
  <si>
    <t>LION - 12 - ليون</t>
  </si>
  <si>
    <t>LION - 13 - ليون</t>
  </si>
  <si>
    <t>LION - 19 - ليون</t>
  </si>
  <si>
    <t>ALRAKIZ - 5 - الراكز</t>
  </si>
  <si>
    <t>ALRAKIZ - 6 - الراكز</t>
  </si>
  <si>
    <t xml:space="preserve">KOBRA - 5 - كوبرا </t>
  </si>
  <si>
    <t>KOBRA - 11 - كوبرا</t>
  </si>
  <si>
    <t>LION - 8 - ليون</t>
  </si>
  <si>
    <t>ALHAZM 15</t>
  </si>
  <si>
    <t>LION - 10 - ليون</t>
  </si>
  <si>
    <t>ALHAZM 7</t>
  </si>
  <si>
    <t>LION - 20 - ليون</t>
  </si>
  <si>
    <t>ALRAKIZ - 3 - الراكز</t>
  </si>
  <si>
    <t>ALRAKIZ - 13 - الراكز</t>
  </si>
  <si>
    <t>KOBRA - 6 - كوبرا</t>
  </si>
  <si>
    <t>KOBRA - 9 - كوبرا</t>
  </si>
  <si>
    <t>KOBRA - 10 - كوبرا</t>
  </si>
  <si>
    <t>LION - 6 - ليون</t>
  </si>
  <si>
    <t>ALRAKIZ - 8 - الراكز</t>
  </si>
  <si>
    <t>ALRAKIZ - 10 - الراكز</t>
  </si>
  <si>
    <t>ALRAKIZ - 17 - الراكز</t>
  </si>
  <si>
    <t>ALRAKIZ - 20 - الراكز</t>
  </si>
  <si>
    <t>ALRAKIZ - 24 - الراكز</t>
  </si>
  <si>
    <t>KOBRA - 1- كوبرا</t>
  </si>
  <si>
    <t>KOBRA - 2 - كوبرا</t>
  </si>
  <si>
    <t>KOBRA - 3 - كوبرا</t>
  </si>
  <si>
    <t xml:space="preserve">KOBRA - 4 - كوبرا </t>
  </si>
  <si>
    <t>KOBRA - 7 - كوبرا</t>
  </si>
  <si>
    <t>KOBRA - 12 - كوبرا</t>
  </si>
  <si>
    <t>KOBRA - 15 - كوبرا</t>
  </si>
  <si>
    <t>LION - 1 - ليون</t>
  </si>
  <si>
    <t>ALHAZM 1</t>
  </si>
  <si>
    <t>LION - 9 - ليون</t>
  </si>
  <si>
    <t>ALHAZM 16</t>
  </si>
  <si>
    <t>LION - 14 - ليون</t>
  </si>
  <si>
    <t>ALRAKIZ - 7 - الراكز</t>
  </si>
  <si>
    <t>ALRAKIZ - 19 - الراكز</t>
  </si>
  <si>
    <t>LION - 7 - ليون</t>
  </si>
  <si>
    <t>ALRAKIZ - 4 - الراكز</t>
  </si>
  <si>
    <t>ALRAKIZ - 9 - الراكز</t>
  </si>
  <si>
    <t>LION - 2 - ليون</t>
  </si>
  <si>
    <t>ALHAZM 2</t>
  </si>
  <si>
    <t>LION - 23 - ليون</t>
  </si>
  <si>
    <t>ALHAZM 10</t>
  </si>
  <si>
    <t>ALRAKIZ - 1 - الراكز</t>
  </si>
  <si>
    <t>ALRAKIZ - 2 - الراكز</t>
  </si>
  <si>
    <t>ALRAKIZ - 14 - الراكز</t>
  </si>
  <si>
    <t>ALRAKIZ - 22 - الراكز</t>
  </si>
  <si>
    <t>LION - 11 - ليون</t>
  </si>
  <si>
    <t>ALRAKIZ - 18 - الراكز</t>
  </si>
  <si>
    <t>ALRAKIZ - 23 - الراكز</t>
  </si>
  <si>
    <t>LION - 4 - ليون</t>
  </si>
  <si>
    <t>LION - 25 - ليون</t>
  </si>
  <si>
    <t>ALRAKIZ - 21 - الراكز</t>
  </si>
  <si>
    <t>LION - 15 - ليون</t>
  </si>
  <si>
    <t>LION - 17 - ليون</t>
  </si>
  <si>
    <t>KOBRA - 14 - كوبرا</t>
  </si>
  <si>
    <t>LION - 16 - ليون</t>
  </si>
  <si>
    <t>LION - 21 - ليون</t>
  </si>
  <si>
    <t>LION - 24 - ليون</t>
  </si>
  <si>
    <t>ALHAZM 8</t>
  </si>
  <si>
    <t>المتوسط</t>
  </si>
  <si>
    <t>ACCEPTABLE</t>
  </si>
  <si>
    <t>REMARKS (GENERAL)  NOT AGREED BY ALL</t>
  </si>
  <si>
    <t>REMARKS (GENERAL) AGREED BY ATLEAST 3</t>
  </si>
  <si>
    <t>HSF-8505</t>
  </si>
  <si>
    <t>JH8-042</t>
  </si>
  <si>
    <t>DT8-039</t>
  </si>
  <si>
    <t>JH8-040</t>
  </si>
  <si>
    <t>DT8-043</t>
  </si>
  <si>
    <t>DATEX</t>
  </si>
  <si>
    <t>YINYI</t>
  </si>
  <si>
    <t>FINAL BALANCE</t>
  </si>
  <si>
    <t>GRAND TOTAL</t>
  </si>
  <si>
    <t>HSF8606</t>
  </si>
  <si>
    <t>W-2487</t>
  </si>
  <si>
    <t>W-2800RL</t>
  </si>
  <si>
    <t>W-2800RSL</t>
  </si>
  <si>
    <t>KR-2809</t>
  </si>
  <si>
    <t>KR-2813</t>
  </si>
  <si>
    <t>SHL-K3350L</t>
  </si>
  <si>
    <t>KNE-3360</t>
  </si>
  <si>
    <t>AL-B</t>
  </si>
  <si>
    <t>S-3398RL</t>
  </si>
  <si>
    <t>XP-7007</t>
  </si>
  <si>
    <t>XP-3103</t>
  </si>
  <si>
    <t>W-2288RSL</t>
  </si>
  <si>
    <t>XP-1305</t>
  </si>
  <si>
    <t>SHL-12J021.MD</t>
  </si>
  <si>
    <t>KR-2805</t>
  </si>
  <si>
    <t>DT8-041</t>
  </si>
  <si>
    <t>DT8-044</t>
  </si>
  <si>
    <t>JH8-045</t>
  </si>
  <si>
    <t>ALRAKIZ 17</t>
  </si>
  <si>
    <t>ALRAKIZ 23</t>
  </si>
  <si>
    <t>ALRAKIZ 24</t>
  </si>
  <si>
    <t>ALRAKIZ 20</t>
  </si>
  <si>
    <t>ALRAKIZ 11</t>
  </si>
  <si>
    <t>ALRAKIZ 15</t>
  </si>
  <si>
    <t>ALRAKIZ 2</t>
  </si>
  <si>
    <t>ALRAKIZ 18</t>
  </si>
  <si>
    <t>ALRAKIZ 13</t>
  </si>
  <si>
    <t>KOBRA 14</t>
  </si>
  <si>
    <t>KOBRA 1</t>
  </si>
  <si>
    <t>JH8-046</t>
  </si>
  <si>
    <t>DT8-047</t>
  </si>
  <si>
    <t>HSF-8606</t>
  </si>
  <si>
    <t>JH8-048</t>
  </si>
  <si>
    <t>JH8-049</t>
  </si>
  <si>
    <t>JH8-051</t>
  </si>
  <si>
    <t>2018 TOTAL QNTY (m)</t>
  </si>
  <si>
    <t>2020 Balance QNTY (m)</t>
  </si>
  <si>
    <t>HR-1126SSFN-K</t>
  </si>
  <si>
    <t>TW-55085</t>
  </si>
  <si>
    <t>DASH903SNS</t>
  </si>
  <si>
    <t>UBS-7310</t>
  </si>
  <si>
    <t>TW-6542C</t>
  </si>
  <si>
    <t>Fabric Code</t>
  </si>
  <si>
    <t>N/A</t>
  </si>
  <si>
    <t>Siggestion</t>
  </si>
  <si>
    <t>Produce &amp; Ship</t>
  </si>
  <si>
    <t>Sell in China market (Local Factory)</t>
  </si>
  <si>
    <t>Produce &amp; Ship / Ship to Saudi Arabia</t>
  </si>
  <si>
    <t>Ship to 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</si>
</sst>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</numFmts>
  <fonts count="12" x14ac:knownFonts="1">
    <font>
      <sz val="11"/>
      <color theme="1"/>
      <name val="Calibri"/>
      <family val="2"/>
      <scheme val="minor"/>
    </font>
    <font>
      <b/>
      <sz val="9"/>
      <color rgb="FFFFFFFF"/>
      <name val="Yu Gothic"/>
      <family val="2"/>
    </font>
    <font>
      <b/>
      <sz val="9"/>
      <color rgb="FF002060"/>
      <name val="Yu Gothic"/>
      <family val="2"/>
    </font>
    <font>
      <b/>
      <sz val="9"/>
      <color rgb="FF002060"/>
      <name val="Times New Roman"/>
      <family val="1"/>
    </font>
    <font>
      <b/>
      <sz val="9"/>
      <color rgb="FFFFF2CC"/>
      <name val="Segoe UI Semibold"/>
      <family val="2"/>
    </font>
    <font>
      <b/>
      <sz val="9"/>
      <color rgb="FF000000"/>
      <name val="Segoe UI Semibold"/>
      <family val="2"/>
    </font>
    <font>
      <sz val="9"/>
      <color rgb="FF000000"/>
      <name val="Segoe UI Semibold"/>
      <family val="2"/>
    </font>
    <font>
      <b/>
      <sz val="9"/>
      <color rgb="FF9C0006"/>
      <name val="Segoe UI Semibol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9BC2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/>
      <diagonal/>
    </border>
    <border>
      <left style="double">
        <color rgb="FFFF0000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double">
        <color rgb="FFFF000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8">
    <xf numFmtId="0" fontId="0" fillId="0" borderId="0" xfId="0"/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right" vertical="center" readingOrder="2"/>
    </xf>
    <xf numFmtId="0" fontId="5" fillId="5" borderId="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 readingOrder="2"/>
    </xf>
    <xf numFmtId="2" fontId="6" fillId="5" borderId="7" xfId="0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2" fillId="0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3" fontId="9" fillId="0" borderId="13" xfId="0" applyNumberFormat="1" applyFont="1" applyBorder="1"/>
    <xf numFmtId="43" fontId="9" fillId="0" borderId="13" xfId="1" applyFont="1" applyBorder="1"/>
    <xf numFmtId="165" fontId="1" fillId="2" borderId="13" xfId="1" applyNumberFormat="1" applyFont="1" applyFill="1" applyBorder="1" applyAlignment="1">
      <alignment horizontal="center" vertical="center" wrapText="1"/>
    </xf>
    <xf numFmtId="165" fontId="0" fillId="0" borderId="13" xfId="1" applyNumberFormat="1" applyFont="1" applyBorder="1"/>
    <xf numFmtId="165" fontId="0" fillId="0" borderId="0" xfId="1" applyNumberFormat="1" applyFont="1"/>
    <xf numFmtId="0" fontId="1" fillId="2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0" fillId="0" borderId="16" xfId="0" applyBorder="1"/>
    <xf numFmtId="3" fontId="9" fillId="0" borderId="16" xfId="0" applyNumberFormat="1" applyFont="1" applyBorder="1"/>
    <xf numFmtId="43" fontId="9" fillId="0" borderId="16" xfId="1" applyFont="1" applyBorder="1"/>
    <xf numFmtId="0" fontId="2" fillId="8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8" xfId="0" applyBorder="1"/>
    <xf numFmtId="165" fontId="0" fillId="9" borderId="22" xfId="1" applyNumberFormat="1" applyFont="1" applyFill="1" applyBorder="1"/>
    <xf numFmtId="165" fontId="0" fillId="9" borderId="23" xfId="1" applyNumberFormat="1" applyFont="1" applyFill="1" applyBorder="1"/>
    <xf numFmtId="165" fontId="0" fillId="9" borderId="24" xfId="1" applyNumberFormat="1" applyFont="1" applyFill="1" applyBorder="1"/>
    <xf numFmtId="165" fontId="0" fillId="9" borderId="25" xfId="1" applyNumberFormat="1" applyFont="1" applyFill="1" applyBorder="1"/>
    <xf numFmtId="165" fontId="0" fillId="9" borderId="26" xfId="1" applyNumberFormat="1" applyFont="1" applyFill="1" applyBorder="1"/>
    <xf numFmtId="3" fontId="2" fillId="10" borderId="13" xfId="0" applyNumberFormat="1" applyFont="1" applyFill="1" applyBorder="1" applyAlignment="1">
      <alignment horizontal="center" vertical="center"/>
    </xf>
    <xf numFmtId="0" fontId="0" fillId="10" borderId="0" xfId="0" applyFill="1"/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1" fillId="2" borderId="13" xfId="1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165" fontId="1" fillId="2" borderId="13" xfId="1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11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2" fillId="1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2" fillId="10" borderId="17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3" fontId="11" fillId="0" borderId="13" xfId="1" applyFont="1" applyBorder="1"/>
    <xf numFmtId="165" fontId="0" fillId="0" borderId="17" xfId="1" applyNumberFormat="1" applyFont="1" applyBorder="1" applyAlignment="1">
      <alignment horizontal="center" vertical="center"/>
    </xf>
    <xf numFmtId="165" fontId="0" fillId="0" borderId="20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numFmt numFmtId="2" formatCode="0.00"/>
      <fill>
        <patternFill patternType="solid">
          <fgColor indexed="64"/>
          <bgColor rgb="FFFFE69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Segoe UI Semibold"/>
        <scheme val="none"/>
      </font>
      <fill>
        <patternFill patternType="solid">
          <fgColor indexed="64"/>
          <bgColor rgb="FFFFC7C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Segoe UI Semibold"/>
        <scheme val="none"/>
      </font>
      <fill>
        <patternFill patternType="solid">
          <fgColor indexed="64"/>
          <bgColor rgb="FFFFC7CE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9BC2E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9BC2E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9BC2E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fill>
        <patternFill patternType="solid">
          <fgColor indexed="64"/>
          <bgColor rgb="FFFFE699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fill>
        <patternFill patternType="solid">
          <fgColor indexed="64"/>
          <bgColor rgb="FFFFE699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Segoe UI Semibold"/>
        <scheme val="none"/>
      </font>
      <fill>
        <patternFill patternType="solid">
          <fgColor indexed="64"/>
          <bgColor rgb="FFFFE699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2CC"/>
        <name val="Segoe UI Semibold"/>
        <scheme val="none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71" totalsRowShown="0" headerRowDxfId="63" tableBorderDxfId="62">
  <autoFilter ref="A2:H71"/>
  <sortState ref="A3:H71">
    <sortCondition ref="H2:H71"/>
  </sortState>
  <tableColumns count="8">
    <tableColumn id="1" name="#" dataDxfId="61"/>
    <tableColumn id="2" name="الاسم القديم" dataDxfId="60"/>
    <tableColumn id="3" name="الاسم الجديد" dataDxfId="59"/>
    <tableColumn id="4" name="احمد عبدالله" dataDxfId="58"/>
    <tableColumn id="5" name="اسماعيل صالح" dataDxfId="57"/>
    <tableColumn id="6" name="عبدالملك مارش" dataDxfId="56"/>
    <tableColumn id="7" name="ياسر عبدالمجيد" dataDxfId="55"/>
    <tableColumn id="8" name="المتوسط" dataDxfId="54">
      <calculatedColumnFormula>AVERAGEIF(Table1[[#This Row],[احمد عبدالله]:[ياسر عبدالمجيد]],"&lt;&gt;7")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Z44"/>
  <sheetViews>
    <sheetView tabSelected="1" zoomScale="80" zoomScaleNormal="80" workbookViewId="0">
      <selection activeCell="N44" sqref="N44"/>
    </sheetView>
  </sheetViews>
  <sheetFormatPr defaultRowHeight="15" x14ac:dyDescent="0.25"/>
  <cols>
    <col min="1" max="1" width="4.28515625" customWidth="1"/>
    <col min="2" max="2" width="19.85546875" hidden="1" customWidth="1"/>
    <col min="3" max="3" width="18.85546875" bestFit="1" customWidth="1"/>
    <col min="4" max="4" width="12.7109375" bestFit="1" customWidth="1"/>
    <col min="5" max="5" width="18" bestFit="1" customWidth="1"/>
    <col min="6" max="7" width="19.140625" hidden="1" customWidth="1"/>
    <col min="8" max="8" width="13.85546875" hidden="1" customWidth="1"/>
    <col min="9" max="9" width="16.7109375" customWidth="1"/>
    <col min="10" max="10" width="13" hidden="1" customWidth="1"/>
    <col min="11" max="11" width="22" bestFit="1" customWidth="1"/>
    <col min="12" max="12" width="25.5703125" bestFit="1" customWidth="1"/>
    <col min="13" max="13" width="35.5703125" bestFit="1" customWidth="1"/>
    <col min="14" max="14" width="37.7109375" style="97" bestFit="1" customWidth="1"/>
  </cols>
  <sheetData>
    <row r="1" spans="1:14" ht="47.25" customHeight="1" x14ac:dyDescent="0.25">
      <c r="A1" s="18" t="s">
        <v>0</v>
      </c>
      <c r="B1" s="19" t="s">
        <v>1</v>
      </c>
      <c r="C1" s="63" t="s">
        <v>2</v>
      </c>
      <c r="D1" s="63" t="s">
        <v>3</v>
      </c>
      <c r="E1" s="63" t="s">
        <v>215</v>
      </c>
      <c r="F1" s="70" t="s">
        <v>4</v>
      </c>
      <c r="G1" s="70" t="s">
        <v>5</v>
      </c>
      <c r="H1" s="54" t="s">
        <v>208</v>
      </c>
      <c r="I1" s="54" t="s">
        <v>209</v>
      </c>
      <c r="J1" s="54"/>
      <c r="K1" s="63" t="s">
        <v>73</v>
      </c>
      <c r="L1" s="70" t="s">
        <v>162</v>
      </c>
      <c r="M1" s="70" t="s">
        <v>161</v>
      </c>
      <c r="N1" s="57" t="s">
        <v>217</v>
      </c>
    </row>
    <row r="2" spans="1:14" ht="15.75" x14ac:dyDescent="0.25">
      <c r="A2" s="18"/>
      <c r="B2" s="19"/>
      <c r="C2" s="63"/>
      <c r="D2" s="63"/>
      <c r="E2" s="63"/>
      <c r="F2" s="70"/>
      <c r="G2" s="70"/>
      <c r="H2" s="54"/>
      <c r="I2" s="54"/>
      <c r="J2" s="54"/>
      <c r="K2" s="63"/>
      <c r="L2" s="70"/>
      <c r="M2" s="70"/>
      <c r="N2" s="57"/>
    </row>
    <row r="3" spans="1:14" ht="15.75" x14ac:dyDescent="0.25">
      <c r="A3" s="19">
        <v>13</v>
      </c>
      <c r="B3" s="22" t="s">
        <v>6</v>
      </c>
      <c r="C3" s="23" t="s">
        <v>7</v>
      </c>
      <c r="D3" s="56" t="s">
        <v>8</v>
      </c>
      <c r="E3" s="56" t="s">
        <v>174</v>
      </c>
      <c r="F3" s="52">
        <v>19960</v>
      </c>
      <c r="G3" s="81"/>
      <c r="H3" s="52">
        <f>SUM(F3:G3)</f>
        <v>19960</v>
      </c>
      <c r="I3" s="24">
        <v>19960</v>
      </c>
      <c r="J3" s="56"/>
      <c r="K3" s="22" t="s">
        <v>72</v>
      </c>
      <c r="L3" s="22" t="s">
        <v>9</v>
      </c>
      <c r="M3" s="23"/>
      <c r="N3" s="96" t="s">
        <v>218</v>
      </c>
    </row>
    <row r="4" spans="1:14" ht="15.75" hidden="1" customHeight="1" x14ac:dyDescent="0.25">
      <c r="A4" s="19">
        <v>18</v>
      </c>
      <c r="B4" s="22" t="s">
        <v>10</v>
      </c>
      <c r="C4" s="23" t="s">
        <v>11</v>
      </c>
      <c r="D4" s="81" t="s">
        <v>12</v>
      </c>
      <c r="E4" s="81" t="s">
        <v>10</v>
      </c>
      <c r="F4" s="52">
        <v>162988</v>
      </c>
      <c r="G4" s="52">
        <v>82137</v>
      </c>
      <c r="H4" s="52">
        <f t="shared" ref="H4:I40" si="0">SUM(F4:G4)</f>
        <v>245125</v>
      </c>
      <c r="I4" s="52">
        <v>0</v>
      </c>
      <c r="J4" s="24"/>
      <c r="K4" s="22" t="s">
        <v>9</v>
      </c>
      <c r="L4" s="22" t="s">
        <v>9</v>
      </c>
      <c r="M4" s="23"/>
      <c r="N4" s="32" t="e">
        <f>SUM(F4-#REF!-#REF!)</f>
        <v>#REF!</v>
      </c>
    </row>
    <row r="5" spans="1:14" ht="15.75" x14ac:dyDescent="0.25">
      <c r="A5" s="19">
        <v>19</v>
      </c>
      <c r="B5" s="22" t="s">
        <v>13</v>
      </c>
      <c r="C5" s="23" t="s">
        <v>14</v>
      </c>
      <c r="D5" s="56" t="s">
        <v>15</v>
      </c>
      <c r="E5" s="56" t="s">
        <v>173</v>
      </c>
      <c r="F5" s="24">
        <v>111336</v>
      </c>
      <c r="G5" s="24">
        <v>127658</v>
      </c>
      <c r="H5" s="52">
        <f t="shared" si="0"/>
        <v>238994</v>
      </c>
      <c r="I5" s="24">
        <v>238324.5</v>
      </c>
      <c r="J5" s="24"/>
      <c r="K5" s="22" t="s">
        <v>16</v>
      </c>
      <c r="L5" s="22" t="s">
        <v>16</v>
      </c>
      <c r="M5" s="23"/>
      <c r="N5" s="96" t="s">
        <v>219</v>
      </c>
    </row>
    <row r="6" spans="1:14" ht="15.75" x14ac:dyDescent="0.25">
      <c r="A6" s="19">
        <v>25</v>
      </c>
      <c r="B6" s="22" t="s">
        <v>17</v>
      </c>
      <c r="C6" s="23" t="s">
        <v>18</v>
      </c>
      <c r="D6" s="56" t="s">
        <v>19</v>
      </c>
      <c r="E6" s="56" t="s">
        <v>182</v>
      </c>
      <c r="F6" s="81"/>
      <c r="G6" s="81">
        <v>34926</v>
      </c>
      <c r="H6" s="52">
        <f t="shared" si="0"/>
        <v>34926</v>
      </c>
      <c r="I6" s="24">
        <v>34610</v>
      </c>
      <c r="J6" s="56"/>
      <c r="K6" s="22" t="s">
        <v>71</v>
      </c>
      <c r="L6" s="22" t="s">
        <v>71</v>
      </c>
      <c r="M6" s="23"/>
      <c r="N6" s="96" t="s">
        <v>219</v>
      </c>
    </row>
    <row r="7" spans="1:14" ht="15.75" x14ac:dyDescent="0.25">
      <c r="A7" s="19">
        <v>26</v>
      </c>
      <c r="B7" s="22" t="s">
        <v>20</v>
      </c>
      <c r="C7" s="23" t="s">
        <v>21</v>
      </c>
      <c r="D7" s="56" t="s">
        <v>22</v>
      </c>
      <c r="E7" s="56" t="s">
        <v>172</v>
      </c>
      <c r="F7" s="52">
        <v>130301</v>
      </c>
      <c r="G7" s="52">
        <v>145099</v>
      </c>
      <c r="H7" s="52">
        <f t="shared" si="0"/>
        <v>275400</v>
      </c>
      <c r="I7" s="24">
        <v>179605</v>
      </c>
      <c r="J7" s="24"/>
      <c r="K7" s="22" t="s">
        <v>72</v>
      </c>
      <c r="L7" s="22" t="s">
        <v>72</v>
      </c>
      <c r="M7" s="23"/>
      <c r="N7" s="96" t="s">
        <v>218</v>
      </c>
    </row>
    <row r="8" spans="1:14" ht="15.75" x14ac:dyDescent="0.25">
      <c r="A8" s="19">
        <v>27</v>
      </c>
      <c r="B8" s="22" t="s">
        <v>23</v>
      </c>
      <c r="C8" s="23" t="s">
        <v>24</v>
      </c>
      <c r="D8" s="56" t="s">
        <v>25</v>
      </c>
      <c r="E8" s="56" t="s">
        <v>163</v>
      </c>
      <c r="F8" s="52">
        <v>72824</v>
      </c>
      <c r="G8" s="52">
        <v>52047</v>
      </c>
      <c r="H8" s="52">
        <f t="shared" si="0"/>
        <v>124871</v>
      </c>
      <c r="I8" s="24">
        <v>4931</v>
      </c>
      <c r="J8" s="24"/>
      <c r="K8" s="22" t="s">
        <v>72</v>
      </c>
      <c r="L8" s="22" t="s">
        <v>72</v>
      </c>
      <c r="M8" s="23"/>
      <c r="N8" s="96" t="s">
        <v>218</v>
      </c>
    </row>
    <row r="9" spans="1:14" ht="15.75" x14ac:dyDescent="0.25">
      <c r="A9" s="19">
        <v>29</v>
      </c>
      <c r="B9" s="22" t="s">
        <v>26</v>
      </c>
      <c r="C9" s="61"/>
      <c r="D9" s="56" t="s">
        <v>27</v>
      </c>
      <c r="E9" s="56" t="s">
        <v>26</v>
      </c>
      <c r="F9" s="52">
        <v>77442</v>
      </c>
      <c r="G9" s="81"/>
      <c r="H9" s="52">
        <f t="shared" si="0"/>
        <v>77442</v>
      </c>
      <c r="I9" s="24">
        <v>76942</v>
      </c>
      <c r="J9" s="56"/>
      <c r="K9" s="23"/>
      <c r="L9" s="22" t="s">
        <v>16</v>
      </c>
      <c r="M9" s="23"/>
      <c r="N9" s="96" t="s">
        <v>219</v>
      </c>
    </row>
    <row r="10" spans="1:14" ht="15.75" x14ac:dyDescent="0.25">
      <c r="A10" s="19">
        <v>30</v>
      </c>
      <c r="B10" s="22" t="s">
        <v>28</v>
      </c>
      <c r="C10" s="61"/>
      <c r="D10" s="56" t="s">
        <v>29</v>
      </c>
      <c r="E10" s="56" t="s">
        <v>28</v>
      </c>
      <c r="F10" s="52">
        <v>52357</v>
      </c>
      <c r="G10" s="81"/>
      <c r="H10" s="52">
        <f t="shared" si="0"/>
        <v>52357</v>
      </c>
      <c r="I10" s="24">
        <v>17168</v>
      </c>
      <c r="J10" s="56"/>
      <c r="K10" s="23"/>
      <c r="L10" s="22" t="s">
        <v>16</v>
      </c>
      <c r="M10" s="23"/>
      <c r="N10" s="96" t="s">
        <v>219</v>
      </c>
    </row>
    <row r="11" spans="1:14" ht="15.75" x14ac:dyDescent="0.25">
      <c r="A11" s="19">
        <v>31</v>
      </c>
      <c r="B11" s="22" t="s">
        <v>30</v>
      </c>
      <c r="C11" s="23" t="s">
        <v>31</v>
      </c>
      <c r="D11" s="83"/>
      <c r="E11" s="56" t="s">
        <v>30</v>
      </c>
      <c r="F11" s="81"/>
      <c r="G11" s="52">
        <v>7798</v>
      </c>
      <c r="H11" s="52">
        <f t="shared" si="0"/>
        <v>7798</v>
      </c>
      <c r="I11" s="24">
        <v>8621</v>
      </c>
      <c r="J11" s="24"/>
      <c r="K11" s="23"/>
      <c r="L11" s="23"/>
      <c r="M11" s="22" t="s">
        <v>69</v>
      </c>
      <c r="N11" s="96" t="s">
        <v>219</v>
      </c>
    </row>
    <row r="12" spans="1:14" ht="15.75" x14ac:dyDescent="0.25">
      <c r="A12" s="63">
        <v>32</v>
      </c>
      <c r="B12" s="62" t="s">
        <v>32</v>
      </c>
      <c r="C12" s="61" t="s">
        <v>33</v>
      </c>
      <c r="D12" s="83"/>
      <c r="E12" s="65" t="s">
        <v>32</v>
      </c>
      <c r="F12" s="52">
        <v>3680</v>
      </c>
      <c r="G12" s="52">
        <v>4437</v>
      </c>
      <c r="H12" s="52">
        <f t="shared" si="0"/>
        <v>8117</v>
      </c>
      <c r="I12" s="24">
        <v>8312</v>
      </c>
      <c r="J12" s="24"/>
      <c r="K12" s="62" t="s">
        <v>69</v>
      </c>
      <c r="L12" s="62" t="s">
        <v>69</v>
      </c>
      <c r="M12" s="61"/>
      <c r="N12" s="94" t="s">
        <v>219</v>
      </c>
    </row>
    <row r="13" spans="1:14" ht="15.75" x14ac:dyDescent="0.25">
      <c r="A13" s="63"/>
      <c r="B13" s="62"/>
      <c r="C13" s="61"/>
      <c r="D13" s="83"/>
      <c r="E13" s="66"/>
      <c r="F13" s="52">
        <v>4632</v>
      </c>
      <c r="G13" s="81"/>
      <c r="H13" s="52">
        <f t="shared" si="0"/>
        <v>4632</v>
      </c>
      <c r="I13" s="24">
        <v>4632</v>
      </c>
      <c r="J13" s="56"/>
      <c r="K13" s="62"/>
      <c r="L13" s="62"/>
      <c r="M13" s="61"/>
      <c r="N13" s="95"/>
    </row>
    <row r="14" spans="1:14" ht="15.75" x14ac:dyDescent="0.25">
      <c r="A14" s="19">
        <v>37</v>
      </c>
      <c r="B14" s="22" t="s">
        <v>34</v>
      </c>
      <c r="C14" s="23" t="s">
        <v>35</v>
      </c>
      <c r="D14" s="83"/>
      <c r="E14" s="56" t="s">
        <v>34</v>
      </c>
      <c r="F14" s="52">
        <v>5585</v>
      </c>
      <c r="G14" s="81"/>
      <c r="H14" s="52">
        <f t="shared" si="0"/>
        <v>5585</v>
      </c>
      <c r="I14" s="24">
        <v>4582</v>
      </c>
      <c r="J14" s="56"/>
      <c r="K14" s="23"/>
      <c r="L14" s="22" t="s">
        <v>16</v>
      </c>
      <c r="M14" s="23"/>
      <c r="N14" s="96" t="s">
        <v>219</v>
      </c>
    </row>
    <row r="15" spans="1:14" ht="15.75" hidden="1" customHeight="1" x14ac:dyDescent="0.25">
      <c r="A15" s="19">
        <v>40</v>
      </c>
      <c r="B15" s="22">
        <v>15039</v>
      </c>
      <c r="C15" s="23" t="s">
        <v>36</v>
      </c>
      <c r="D15" s="84"/>
      <c r="E15" s="81">
        <v>15039</v>
      </c>
      <c r="F15" s="52">
        <v>49642</v>
      </c>
      <c r="G15" s="81"/>
      <c r="H15" s="52">
        <f t="shared" si="0"/>
        <v>49642</v>
      </c>
      <c r="I15" s="81">
        <v>0</v>
      </c>
      <c r="J15" s="56"/>
      <c r="K15" s="23"/>
      <c r="L15" s="22" t="s">
        <v>69</v>
      </c>
      <c r="M15" s="23"/>
      <c r="N15" s="32"/>
    </row>
    <row r="16" spans="1:14" ht="15.75" hidden="1" customHeight="1" x14ac:dyDescent="0.25">
      <c r="A16" s="63">
        <v>41</v>
      </c>
      <c r="B16" s="62" t="s">
        <v>37</v>
      </c>
      <c r="C16" s="61" t="s">
        <v>38</v>
      </c>
      <c r="D16" s="84"/>
      <c r="E16" s="85" t="s">
        <v>178</v>
      </c>
      <c r="F16" s="52">
        <v>7005</v>
      </c>
      <c r="G16" s="52">
        <v>3962</v>
      </c>
      <c r="H16" s="52">
        <f t="shared" si="0"/>
        <v>10967</v>
      </c>
      <c r="I16" s="24">
        <v>0</v>
      </c>
      <c r="J16" s="24"/>
      <c r="K16" s="62" t="s">
        <v>72</v>
      </c>
      <c r="L16" s="62" t="s">
        <v>72</v>
      </c>
      <c r="M16" s="61"/>
      <c r="N16" s="32"/>
    </row>
    <row r="17" spans="1:14" ht="15.75" hidden="1" customHeight="1" x14ac:dyDescent="0.25">
      <c r="A17" s="63"/>
      <c r="B17" s="62"/>
      <c r="C17" s="61"/>
      <c r="D17" s="84"/>
      <c r="E17" s="88"/>
      <c r="F17" s="52">
        <v>10224</v>
      </c>
      <c r="G17" s="81"/>
      <c r="H17" s="52">
        <f t="shared" si="0"/>
        <v>10224</v>
      </c>
      <c r="I17" s="24">
        <v>0</v>
      </c>
      <c r="J17" s="56"/>
      <c r="K17" s="62"/>
      <c r="L17" s="62"/>
      <c r="M17" s="61"/>
      <c r="N17" s="32"/>
    </row>
    <row r="18" spans="1:14" ht="15.75" hidden="1" customHeight="1" x14ac:dyDescent="0.25">
      <c r="A18" s="19">
        <v>43</v>
      </c>
      <c r="B18" s="22" t="s">
        <v>39</v>
      </c>
      <c r="C18" s="23" t="s">
        <v>40</v>
      </c>
      <c r="D18" s="84"/>
      <c r="E18" s="81" t="s">
        <v>181</v>
      </c>
      <c r="F18" s="52">
        <v>2397</v>
      </c>
      <c r="G18" s="52">
        <v>4749</v>
      </c>
      <c r="H18" s="52">
        <f t="shared" si="0"/>
        <v>7146</v>
      </c>
      <c r="I18" s="52">
        <v>0</v>
      </c>
      <c r="J18" s="24"/>
      <c r="K18" s="23"/>
      <c r="L18" s="23"/>
      <c r="M18" s="22" t="s">
        <v>70</v>
      </c>
      <c r="N18" s="32"/>
    </row>
    <row r="19" spans="1:14" ht="15.75" hidden="1" customHeight="1" x14ac:dyDescent="0.25">
      <c r="A19" s="63">
        <v>45</v>
      </c>
      <c r="B19" s="62" t="s">
        <v>41</v>
      </c>
      <c r="C19" s="61" t="s">
        <v>42</v>
      </c>
      <c r="D19" s="84"/>
      <c r="E19" s="85" t="s">
        <v>179</v>
      </c>
      <c r="F19" s="52">
        <v>8249</v>
      </c>
      <c r="G19" s="52">
        <v>7287</v>
      </c>
      <c r="H19" s="52">
        <f t="shared" si="0"/>
        <v>15536</v>
      </c>
      <c r="I19" s="52">
        <v>0</v>
      </c>
      <c r="J19" s="24"/>
      <c r="K19" s="61"/>
      <c r="L19" s="62" t="s">
        <v>9</v>
      </c>
      <c r="M19" s="61"/>
      <c r="N19" s="32"/>
    </row>
    <row r="20" spans="1:14" ht="15.75" hidden="1" customHeight="1" x14ac:dyDescent="0.25">
      <c r="A20" s="63"/>
      <c r="B20" s="62"/>
      <c r="C20" s="61"/>
      <c r="D20" s="84"/>
      <c r="E20" s="88"/>
      <c r="F20" s="52">
        <v>8825</v>
      </c>
      <c r="G20" s="81"/>
      <c r="H20" s="52">
        <f t="shared" si="0"/>
        <v>8825</v>
      </c>
      <c r="I20" s="81">
        <v>0</v>
      </c>
      <c r="J20" s="56"/>
      <c r="K20" s="61"/>
      <c r="L20" s="62"/>
      <c r="M20" s="61"/>
      <c r="N20" s="32"/>
    </row>
    <row r="21" spans="1:14" ht="15.75" x14ac:dyDescent="0.25">
      <c r="A21" s="19">
        <v>46</v>
      </c>
      <c r="B21" s="22" t="s">
        <v>43</v>
      </c>
      <c r="C21" s="23" t="s">
        <v>44</v>
      </c>
      <c r="D21" s="83"/>
      <c r="E21" s="56" t="s">
        <v>212</v>
      </c>
      <c r="F21" s="52">
        <v>17871</v>
      </c>
      <c r="G21" s="81"/>
      <c r="H21" s="52">
        <f t="shared" si="0"/>
        <v>17871</v>
      </c>
      <c r="I21" s="24">
        <v>17871</v>
      </c>
      <c r="J21" s="56"/>
      <c r="K21" s="22" t="s">
        <v>69</v>
      </c>
      <c r="L21" s="22" t="s">
        <v>69</v>
      </c>
      <c r="M21" s="23"/>
      <c r="N21" s="96" t="s">
        <v>219</v>
      </c>
    </row>
    <row r="22" spans="1:14" ht="15.75" x14ac:dyDescent="0.25">
      <c r="A22" s="19">
        <v>47</v>
      </c>
      <c r="B22" s="22" t="s">
        <v>45</v>
      </c>
      <c r="C22" s="23" t="s">
        <v>46</v>
      </c>
      <c r="D22" s="83"/>
      <c r="E22" s="56" t="s">
        <v>187</v>
      </c>
      <c r="F22" s="81"/>
      <c r="G22" s="52">
        <v>13540</v>
      </c>
      <c r="H22" s="52">
        <f t="shared" si="0"/>
        <v>13540</v>
      </c>
      <c r="I22" s="24">
        <v>6515</v>
      </c>
      <c r="J22" s="24"/>
      <c r="K22" s="23"/>
      <c r="L22" s="22" t="s">
        <v>69</v>
      </c>
      <c r="M22" s="23"/>
      <c r="N22" s="96" t="s">
        <v>219</v>
      </c>
    </row>
    <row r="23" spans="1:14" ht="15.75" x14ac:dyDescent="0.25">
      <c r="A23" s="19">
        <v>48</v>
      </c>
      <c r="B23" s="22" t="s">
        <v>47</v>
      </c>
      <c r="C23" s="23" t="s">
        <v>48</v>
      </c>
      <c r="D23" s="83"/>
      <c r="E23" s="56" t="s">
        <v>180</v>
      </c>
      <c r="F23" s="52">
        <v>11927</v>
      </c>
      <c r="G23" s="81"/>
      <c r="H23" s="52">
        <f t="shared" si="0"/>
        <v>11927</v>
      </c>
      <c r="I23" s="90">
        <v>11928.8</v>
      </c>
      <c r="J23" s="56"/>
      <c r="K23" s="23"/>
      <c r="L23" s="23"/>
      <c r="M23" s="22" t="s">
        <v>69</v>
      </c>
      <c r="N23" s="96" t="s">
        <v>219</v>
      </c>
    </row>
    <row r="24" spans="1:14" ht="15.75" x14ac:dyDescent="0.25">
      <c r="A24" s="63">
        <v>50</v>
      </c>
      <c r="B24" s="62" t="s">
        <v>49</v>
      </c>
      <c r="C24" s="61" t="s">
        <v>50</v>
      </c>
      <c r="D24" s="83"/>
      <c r="E24" s="65" t="s">
        <v>176</v>
      </c>
      <c r="F24" s="52">
        <v>155119</v>
      </c>
      <c r="G24" s="52"/>
      <c r="H24" s="52">
        <f t="shared" si="0"/>
        <v>155119</v>
      </c>
      <c r="I24" s="24">
        <v>120312</v>
      </c>
      <c r="J24" s="24"/>
      <c r="K24" s="67" t="s">
        <v>160</v>
      </c>
      <c r="L24" s="62" t="s">
        <v>69</v>
      </c>
      <c r="M24" s="61"/>
      <c r="N24" s="94" t="s">
        <v>218</v>
      </c>
    </row>
    <row r="25" spans="1:14" ht="15.75" x14ac:dyDescent="0.25">
      <c r="A25" s="63"/>
      <c r="B25" s="62"/>
      <c r="C25" s="61"/>
      <c r="D25" s="83"/>
      <c r="E25" s="66"/>
      <c r="F25" s="81">
        <v>38072</v>
      </c>
      <c r="G25" s="52"/>
      <c r="H25" s="52">
        <f t="shared" si="0"/>
        <v>38072</v>
      </c>
      <c r="I25" s="24">
        <v>24947</v>
      </c>
      <c r="J25" s="24"/>
      <c r="K25" s="67"/>
      <c r="L25" s="62"/>
      <c r="M25" s="61"/>
      <c r="N25" s="95"/>
    </row>
    <row r="26" spans="1:14" ht="26.25" customHeight="1" x14ac:dyDescent="0.25">
      <c r="A26" s="19">
        <v>51</v>
      </c>
      <c r="B26" s="22" t="s">
        <v>51</v>
      </c>
      <c r="C26" s="23" t="s">
        <v>52</v>
      </c>
      <c r="D26" s="83"/>
      <c r="E26" s="56" t="s">
        <v>186</v>
      </c>
      <c r="F26" s="24"/>
      <c r="G26" s="23">
        <v>43885</v>
      </c>
      <c r="H26" s="52">
        <f t="shared" si="0"/>
        <v>43885</v>
      </c>
      <c r="I26" s="24">
        <v>43837</v>
      </c>
      <c r="J26" s="56"/>
      <c r="K26" s="22" t="s">
        <v>16</v>
      </c>
      <c r="L26" s="22" t="s">
        <v>16</v>
      </c>
      <c r="M26" s="23"/>
      <c r="N26" s="96" t="s">
        <v>219</v>
      </c>
    </row>
    <row r="27" spans="1:14" ht="15.75" x14ac:dyDescent="0.25">
      <c r="A27" s="63">
        <v>53</v>
      </c>
      <c r="B27" s="68" t="s">
        <v>53</v>
      </c>
      <c r="C27" s="61" t="s">
        <v>54</v>
      </c>
      <c r="D27" s="83"/>
      <c r="E27" s="65" t="s">
        <v>177</v>
      </c>
      <c r="F27" s="52">
        <v>43324</v>
      </c>
      <c r="G27" s="52">
        <v>117831</v>
      </c>
      <c r="H27" s="52">
        <f t="shared" si="0"/>
        <v>161155</v>
      </c>
      <c r="I27" s="86">
        <v>172617</v>
      </c>
      <c r="J27" s="24"/>
      <c r="K27" s="61"/>
      <c r="L27" s="61"/>
      <c r="M27" s="62" t="s">
        <v>69</v>
      </c>
      <c r="N27" s="96" t="s">
        <v>219</v>
      </c>
    </row>
    <row r="28" spans="1:14" ht="15.75" x14ac:dyDescent="0.25">
      <c r="A28" s="63"/>
      <c r="B28" s="68"/>
      <c r="C28" s="61"/>
      <c r="D28" s="83"/>
      <c r="E28" s="66"/>
      <c r="F28" s="52"/>
      <c r="G28" s="52">
        <v>38680</v>
      </c>
      <c r="H28" s="52">
        <f t="shared" si="0"/>
        <v>38680</v>
      </c>
      <c r="I28" s="87"/>
      <c r="J28" s="24"/>
      <c r="K28" s="61"/>
      <c r="L28" s="61"/>
      <c r="M28" s="62"/>
      <c r="N28" s="96"/>
    </row>
    <row r="29" spans="1:14" ht="15.75" x14ac:dyDescent="0.25">
      <c r="A29" s="63">
        <v>54</v>
      </c>
      <c r="B29" s="62" t="s">
        <v>55</v>
      </c>
      <c r="C29" s="61" t="s">
        <v>56</v>
      </c>
      <c r="D29" s="83"/>
      <c r="E29" s="65" t="s">
        <v>178</v>
      </c>
      <c r="F29" s="52">
        <v>88674</v>
      </c>
      <c r="G29" s="52"/>
      <c r="H29" s="52">
        <f t="shared" si="0"/>
        <v>88674</v>
      </c>
      <c r="I29" s="86">
        <v>133042</v>
      </c>
      <c r="J29" s="24"/>
      <c r="K29" s="62" t="s">
        <v>69</v>
      </c>
      <c r="L29" s="62" t="s">
        <v>69</v>
      </c>
      <c r="M29" s="61"/>
      <c r="N29" s="96" t="s">
        <v>219</v>
      </c>
    </row>
    <row r="30" spans="1:14" ht="15.75" x14ac:dyDescent="0.25">
      <c r="A30" s="63"/>
      <c r="B30" s="62"/>
      <c r="C30" s="61"/>
      <c r="D30" s="83"/>
      <c r="E30" s="66"/>
      <c r="F30" s="81">
        <v>93340</v>
      </c>
      <c r="G30" s="52"/>
      <c r="H30" s="52">
        <f t="shared" si="0"/>
        <v>93340</v>
      </c>
      <c r="I30" s="87"/>
      <c r="J30" s="24"/>
      <c r="K30" s="62"/>
      <c r="L30" s="62"/>
      <c r="M30" s="61"/>
      <c r="N30" s="96"/>
    </row>
    <row r="31" spans="1:14" ht="15.75" x14ac:dyDescent="0.25">
      <c r="A31" s="63">
        <v>55</v>
      </c>
      <c r="B31" s="62" t="s">
        <v>57</v>
      </c>
      <c r="C31" s="64" t="s">
        <v>58</v>
      </c>
      <c r="D31" s="83"/>
      <c r="E31" s="65" t="s">
        <v>184</v>
      </c>
      <c r="F31" s="52"/>
      <c r="G31" s="81">
        <v>660</v>
      </c>
      <c r="H31" s="52">
        <f t="shared" si="0"/>
        <v>660</v>
      </c>
      <c r="I31" s="86">
        <v>12851</v>
      </c>
      <c r="J31" s="56"/>
      <c r="K31" s="61"/>
      <c r="L31" s="61"/>
      <c r="M31" s="62" t="s">
        <v>70</v>
      </c>
      <c r="N31" s="94" t="s">
        <v>218</v>
      </c>
    </row>
    <row r="32" spans="1:14" ht="15.75" x14ac:dyDescent="0.25">
      <c r="A32" s="63"/>
      <c r="B32" s="62"/>
      <c r="C32" s="64"/>
      <c r="D32" s="83"/>
      <c r="E32" s="66"/>
      <c r="F32" s="52">
        <v>4869</v>
      </c>
      <c r="G32" s="52">
        <v>7322</v>
      </c>
      <c r="H32" s="52">
        <f t="shared" si="0"/>
        <v>12191</v>
      </c>
      <c r="I32" s="87"/>
      <c r="J32" s="24"/>
      <c r="K32" s="61"/>
      <c r="L32" s="61"/>
      <c r="M32" s="62"/>
      <c r="N32" s="95"/>
    </row>
    <row r="33" spans="1:14" ht="15.75" x14ac:dyDescent="0.25">
      <c r="A33" s="63">
        <v>62</v>
      </c>
      <c r="B33" s="62" t="s">
        <v>59</v>
      </c>
      <c r="C33" s="61" t="s">
        <v>60</v>
      </c>
      <c r="D33" s="83"/>
      <c r="E33" s="65" t="s">
        <v>175</v>
      </c>
      <c r="F33" s="52">
        <v>79528</v>
      </c>
      <c r="G33" s="52"/>
      <c r="H33" s="52">
        <f t="shared" si="0"/>
        <v>79528</v>
      </c>
      <c r="I33" s="86">
        <f>91452</f>
        <v>91452</v>
      </c>
      <c r="J33" s="24"/>
      <c r="K33" s="62" t="s">
        <v>9</v>
      </c>
      <c r="L33" s="62" t="s">
        <v>9</v>
      </c>
      <c r="M33" s="61"/>
      <c r="N33" s="94" t="s">
        <v>218</v>
      </c>
    </row>
    <row r="34" spans="1:14" ht="15.75" x14ac:dyDescent="0.25">
      <c r="A34" s="63"/>
      <c r="B34" s="62"/>
      <c r="C34" s="61"/>
      <c r="D34" s="83"/>
      <c r="E34" s="66"/>
      <c r="F34" s="52">
        <v>28986</v>
      </c>
      <c r="G34" s="52"/>
      <c r="H34" s="52">
        <f t="shared" si="0"/>
        <v>28986</v>
      </c>
      <c r="I34" s="87"/>
      <c r="J34" s="24"/>
      <c r="K34" s="62"/>
      <c r="L34" s="62"/>
      <c r="M34" s="61"/>
      <c r="N34" s="95"/>
    </row>
    <row r="35" spans="1:14" ht="15.75" x14ac:dyDescent="0.25">
      <c r="A35" s="19">
        <v>64</v>
      </c>
      <c r="B35" s="22" t="s">
        <v>61</v>
      </c>
      <c r="C35" s="28" t="s">
        <v>62</v>
      </c>
      <c r="D35" s="83"/>
      <c r="E35" s="56" t="s">
        <v>214</v>
      </c>
      <c r="F35" s="52">
        <v>9029</v>
      </c>
      <c r="G35" s="52"/>
      <c r="H35" s="52">
        <f t="shared" si="0"/>
        <v>9029</v>
      </c>
      <c r="I35" s="24">
        <v>9029</v>
      </c>
      <c r="J35" s="24"/>
      <c r="K35" s="23"/>
      <c r="L35" s="23"/>
      <c r="M35" s="22" t="s">
        <v>72</v>
      </c>
      <c r="N35" s="96" t="s">
        <v>218</v>
      </c>
    </row>
    <row r="36" spans="1:14" ht="15.75" x14ac:dyDescent="0.25">
      <c r="A36" s="63">
        <v>65</v>
      </c>
      <c r="B36" s="62" t="s">
        <v>63</v>
      </c>
      <c r="C36" s="61" t="s">
        <v>64</v>
      </c>
      <c r="D36" s="83"/>
      <c r="E36" s="65" t="s">
        <v>63</v>
      </c>
      <c r="F36" s="24">
        <v>27181</v>
      </c>
      <c r="G36" s="61"/>
      <c r="H36" s="52">
        <f t="shared" si="0"/>
        <v>27181</v>
      </c>
      <c r="I36" s="86">
        <v>27181</v>
      </c>
      <c r="J36" s="56"/>
      <c r="K36" s="61"/>
      <c r="L36" s="61"/>
      <c r="M36" s="62" t="s">
        <v>9</v>
      </c>
      <c r="N36" s="94" t="s">
        <v>218</v>
      </c>
    </row>
    <row r="37" spans="1:14" ht="15.75" x14ac:dyDescent="0.25">
      <c r="A37" s="63"/>
      <c r="B37" s="62"/>
      <c r="C37" s="61"/>
      <c r="D37" s="83"/>
      <c r="E37" s="66"/>
      <c r="F37" s="24">
        <v>2703</v>
      </c>
      <c r="G37" s="61"/>
      <c r="H37" s="24">
        <f t="shared" si="0"/>
        <v>2703</v>
      </c>
      <c r="I37" s="87"/>
      <c r="J37" s="56"/>
      <c r="K37" s="61"/>
      <c r="L37" s="61"/>
      <c r="M37" s="62"/>
      <c r="N37" s="95"/>
    </row>
    <row r="38" spans="1:14" ht="15.75" x14ac:dyDescent="0.25">
      <c r="A38" s="63">
        <v>67</v>
      </c>
      <c r="B38" s="62" t="s">
        <v>65</v>
      </c>
      <c r="C38" s="64" t="s">
        <v>66</v>
      </c>
      <c r="D38" s="83"/>
      <c r="E38" s="65" t="s">
        <v>183</v>
      </c>
      <c r="F38" s="89"/>
      <c r="G38" s="52">
        <v>5047</v>
      </c>
      <c r="H38" s="52">
        <f t="shared" si="0"/>
        <v>5047</v>
      </c>
      <c r="I38" s="86">
        <v>10213</v>
      </c>
      <c r="J38" s="24"/>
      <c r="K38" s="62" t="s">
        <v>9</v>
      </c>
      <c r="L38" s="62" t="s">
        <v>9</v>
      </c>
      <c r="M38" s="61"/>
      <c r="N38" s="94" t="s">
        <v>218</v>
      </c>
    </row>
    <row r="39" spans="1:14" ht="15.75" x14ac:dyDescent="0.25">
      <c r="A39" s="63"/>
      <c r="B39" s="62"/>
      <c r="C39" s="64"/>
      <c r="D39" s="83"/>
      <c r="E39" s="66"/>
      <c r="F39" s="89"/>
      <c r="G39" s="52">
        <v>5908</v>
      </c>
      <c r="H39" s="52">
        <f t="shared" si="0"/>
        <v>5908</v>
      </c>
      <c r="I39" s="87"/>
      <c r="J39" s="24"/>
      <c r="K39" s="62"/>
      <c r="L39" s="62"/>
      <c r="M39" s="61"/>
      <c r="N39" s="95"/>
    </row>
    <row r="40" spans="1:14" ht="15.75" x14ac:dyDescent="0.25">
      <c r="A40" s="19">
        <v>68</v>
      </c>
      <c r="B40" s="22" t="s">
        <v>67</v>
      </c>
      <c r="C40" s="28" t="s">
        <v>68</v>
      </c>
      <c r="D40" s="83"/>
      <c r="E40" s="56" t="s">
        <v>185</v>
      </c>
      <c r="F40" s="81"/>
      <c r="G40" s="52">
        <v>21058</v>
      </c>
      <c r="H40" s="52">
        <f t="shared" si="0"/>
        <v>21058</v>
      </c>
      <c r="I40" s="24">
        <v>22071</v>
      </c>
      <c r="J40" s="24"/>
      <c r="K40" s="22" t="s">
        <v>69</v>
      </c>
      <c r="L40" s="22" t="s">
        <v>69</v>
      </c>
      <c r="M40" s="23"/>
      <c r="N40" s="96" t="s">
        <v>219</v>
      </c>
    </row>
    <row r="41" spans="1:14" ht="15.75" x14ac:dyDescent="0.25">
      <c r="A41" s="55"/>
      <c r="B41" s="58"/>
      <c r="C41" s="59"/>
      <c r="D41" s="60"/>
      <c r="E41" s="82" t="s">
        <v>210</v>
      </c>
      <c r="F41" s="81"/>
      <c r="G41" s="52"/>
      <c r="H41" s="52">
        <v>0</v>
      </c>
      <c r="I41" s="24">
        <v>16638</v>
      </c>
      <c r="J41" s="24"/>
      <c r="K41" s="56" t="s">
        <v>216</v>
      </c>
      <c r="L41" s="56" t="s">
        <v>216</v>
      </c>
      <c r="M41" s="56" t="s">
        <v>216</v>
      </c>
      <c r="N41" s="96" t="s">
        <v>220</v>
      </c>
    </row>
    <row r="42" spans="1:14" ht="15.75" x14ac:dyDescent="0.25">
      <c r="A42" s="55"/>
      <c r="B42" s="58"/>
      <c r="C42" s="59"/>
      <c r="D42" s="60"/>
      <c r="E42" s="82" t="s">
        <v>211</v>
      </c>
      <c r="F42" s="81"/>
      <c r="G42" s="52"/>
      <c r="H42" s="52">
        <v>2222</v>
      </c>
      <c r="I42" s="24">
        <v>2222</v>
      </c>
      <c r="J42" s="24"/>
      <c r="K42" s="56" t="s">
        <v>216</v>
      </c>
      <c r="L42" s="56" t="s">
        <v>216</v>
      </c>
      <c r="M42" s="56" t="s">
        <v>216</v>
      </c>
      <c r="N42" s="96" t="s">
        <v>221</v>
      </c>
    </row>
    <row r="43" spans="1:14" ht="15.75" x14ac:dyDescent="0.25">
      <c r="A43" s="55"/>
      <c r="B43" s="58"/>
      <c r="C43" s="59"/>
      <c r="D43" s="60"/>
      <c r="E43" s="82" t="s">
        <v>213</v>
      </c>
      <c r="F43" s="81"/>
      <c r="G43" s="52"/>
      <c r="H43" s="52">
        <v>391998</v>
      </c>
      <c r="I43" s="24">
        <v>6232</v>
      </c>
      <c r="J43" s="24"/>
      <c r="K43" s="56" t="s">
        <v>216</v>
      </c>
      <c r="L43" s="56" t="s">
        <v>216</v>
      </c>
      <c r="M43" s="56" t="s">
        <v>216</v>
      </c>
      <c r="N43" s="96" t="s">
        <v>221</v>
      </c>
    </row>
    <row r="44" spans="1:14" ht="15.75" x14ac:dyDescent="0.25">
      <c r="A44" s="25"/>
      <c r="B44" s="25"/>
      <c r="C44" s="25"/>
      <c r="D44" s="91" t="s">
        <v>171</v>
      </c>
      <c r="E44" s="92"/>
      <c r="F44" s="29">
        <f>SUM(F3:F40)</f>
        <v>1328070</v>
      </c>
      <c r="G44" s="30">
        <f>SUM(G3:G40)</f>
        <v>724031</v>
      </c>
      <c r="H44" s="30">
        <f>SUM(H3:H43)</f>
        <v>2446321</v>
      </c>
      <c r="I44" s="93">
        <f>SUM(I3:I43)</f>
        <v>1326646.3</v>
      </c>
      <c r="J44" s="30"/>
      <c r="K44" s="25"/>
      <c r="L44" s="25"/>
      <c r="M44" s="25"/>
      <c r="N44" s="96"/>
    </row>
  </sheetData>
  <autoFilter ref="A1:N42">
    <filterColumn colId="8">
      <filters blank="1">
        <filter val="10,213"/>
        <filter val="11928.8"/>
        <filter val="120,312"/>
        <filter val="12851"/>
        <filter val="133,042"/>
        <filter val="16,638"/>
        <filter val="17,168"/>
        <filter val="17,871"/>
        <filter val="172617"/>
        <filter val="179,605"/>
        <filter val="19960"/>
        <filter val="2,222"/>
        <filter val="22,071"/>
        <filter val="238,325"/>
        <filter val="24,947"/>
        <filter val="27,181"/>
        <filter val="34610"/>
        <filter val="4,582"/>
        <filter val="4,632"/>
        <filter val="4,931"/>
        <filter val="43837"/>
        <filter val="6,515"/>
        <filter val="76,942"/>
        <filter val="8,312"/>
        <filter val="8,621"/>
        <filter val="9,029"/>
        <filter val="91,452"/>
      </filters>
    </filterColumn>
    <filterColumn colId="13" showButton="0"/>
  </autoFilter>
  <mergeCells count="94">
    <mergeCell ref="N12:N13"/>
    <mergeCell ref="N24:N25"/>
    <mergeCell ref="N36:N37"/>
    <mergeCell ref="N38:N39"/>
    <mergeCell ref="N33:N34"/>
    <mergeCell ref="N31:N32"/>
    <mergeCell ref="I29:I30"/>
    <mergeCell ref="I33:I34"/>
    <mergeCell ref="I38:I39"/>
    <mergeCell ref="I31:I32"/>
    <mergeCell ref="I27:I28"/>
    <mergeCell ref="I36:I37"/>
    <mergeCell ref="F1:F2"/>
    <mergeCell ref="E1:E2"/>
    <mergeCell ref="D1:D2"/>
    <mergeCell ref="C1:C2"/>
    <mergeCell ref="D44:E44"/>
    <mergeCell ref="C9:C10"/>
    <mergeCell ref="E24:E25"/>
    <mergeCell ref="E27:E28"/>
    <mergeCell ref="E29:E30"/>
    <mergeCell ref="E16:E17"/>
    <mergeCell ref="E19:E20"/>
    <mergeCell ref="E12:E13"/>
    <mergeCell ref="E31:E32"/>
    <mergeCell ref="E33:E34"/>
    <mergeCell ref="M1:M2"/>
    <mergeCell ref="L1:L2"/>
    <mergeCell ref="K1:K2"/>
    <mergeCell ref="G1:G2"/>
    <mergeCell ref="A12:A13"/>
    <mergeCell ref="B12:B13"/>
    <mergeCell ref="C12:C13"/>
    <mergeCell ref="A16:A17"/>
    <mergeCell ref="B16:B17"/>
    <mergeCell ref="C16:C17"/>
    <mergeCell ref="A19:A20"/>
    <mergeCell ref="B19:B20"/>
    <mergeCell ref="C19:C20"/>
    <mergeCell ref="A24:A25"/>
    <mergeCell ref="B24:B25"/>
    <mergeCell ref="C24:C25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6:A37"/>
    <mergeCell ref="B36:B37"/>
    <mergeCell ref="C36:C37"/>
    <mergeCell ref="G36:G37"/>
    <mergeCell ref="E36:E37"/>
    <mergeCell ref="K12:K13"/>
    <mergeCell ref="K24:K25"/>
    <mergeCell ref="K29:K30"/>
    <mergeCell ref="K31:K32"/>
    <mergeCell ref="K36:K37"/>
    <mergeCell ref="K33:K34"/>
    <mergeCell ref="A38:A39"/>
    <mergeCell ref="B38:B39"/>
    <mergeCell ref="C38:C39"/>
    <mergeCell ref="F38:F39"/>
    <mergeCell ref="K38:K39"/>
    <mergeCell ref="E38:E39"/>
    <mergeCell ref="L12:L13"/>
    <mergeCell ref="L24:L25"/>
    <mergeCell ref="L29:L30"/>
    <mergeCell ref="L31:L32"/>
    <mergeCell ref="L33:L34"/>
    <mergeCell ref="L38:L39"/>
    <mergeCell ref="K19:K20"/>
    <mergeCell ref="L19:L20"/>
    <mergeCell ref="K16:K17"/>
    <mergeCell ref="L16:L17"/>
    <mergeCell ref="K27:K28"/>
    <mergeCell ref="L27:L28"/>
    <mergeCell ref="L36:L37"/>
    <mergeCell ref="M38:M39"/>
    <mergeCell ref="M27:M28"/>
    <mergeCell ref="M31:M32"/>
    <mergeCell ref="M36:M37"/>
    <mergeCell ref="M12:M13"/>
    <mergeCell ref="M16:M17"/>
    <mergeCell ref="M19:M20"/>
    <mergeCell ref="M24:M25"/>
    <mergeCell ref="M29:M30"/>
    <mergeCell ref="M33:M34"/>
  </mergeCells>
  <conditionalFormatting sqref="K21:L27 L19 K18:L18 K3:L16 K29:L43">
    <cfRule type="cellIs" dxfId="53" priority="31" operator="equal">
      <formula>"AVERAGE"</formula>
    </cfRule>
    <cfRule type="cellIs" dxfId="52" priority="32" operator="equal">
      <formula>"GOOD"</formula>
    </cfRule>
    <cfRule type="cellIs" dxfId="51" priority="33" operator="equal">
      <formula>"VERY GOOD"</formula>
    </cfRule>
    <cfRule type="cellIs" dxfId="50" priority="34" operator="equal">
      <formula>"BAD"</formula>
    </cfRule>
    <cfRule type="cellIs" dxfId="49" priority="35" operator="equal">
      <formula>"VERY BAD RATINGS"</formula>
    </cfRule>
    <cfRule type="cellIs" dxfId="48" priority="36" operator="equal">
      <formula>"POOR"</formula>
    </cfRule>
  </conditionalFormatting>
  <conditionalFormatting sqref="K19">
    <cfRule type="cellIs" dxfId="47" priority="25" operator="equal">
      <formula>"AVERAGE"</formula>
    </cfRule>
    <cfRule type="cellIs" dxfId="46" priority="26" operator="equal">
      <formula>"GOOD"</formula>
    </cfRule>
    <cfRule type="cellIs" dxfId="45" priority="27" operator="equal">
      <formula>"VERY GOOD"</formula>
    </cfRule>
    <cfRule type="cellIs" dxfId="44" priority="28" operator="equal">
      <formula>"BAD"</formula>
    </cfRule>
    <cfRule type="cellIs" dxfId="43" priority="29" operator="equal">
      <formula>"VERY BAD RATINGS"</formula>
    </cfRule>
    <cfRule type="cellIs" dxfId="42" priority="30" operator="equal">
      <formula>"POOR"</formula>
    </cfRule>
  </conditionalFormatting>
  <conditionalFormatting sqref="M21:M27 M18:M19 M3:M16 M29:M40">
    <cfRule type="cellIs" dxfId="41" priority="19" operator="equal">
      <formula>"AVERAGE"</formula>
    </cfRule>
    <cfRule type="cellIs" dxfId="40" priority="20" operator="equal">
      <formula>"GOOD"</formula>
    </cfRule>
    <cfRule type="cellIs" dxfId="39" priority="21" operator="equal">
      <formula>"VERY GOOD"</formula>
    </cfRule>
    <cfRule type="cellIs" dxfId="38" priority="22" operator="equal">
      <formula>"BAD"</formula>
    </cfRule>
    <cfRule type="cellIs" dxfId="37" priority="23" operator="equal">
      <formula>"VERY BAD RATINGS"</formula>
    </cfRule>
    <cfRule type="cellIs" dxfId="36" priority="24" operator="equal">
      <formula>"POOR"</formula>
    </cfRule>
  </conditionalFormatting>
  <conditionalFormatting sqref="M41">
    <cfRule type="cellIs" dxfId="35" priority="13" operator="equal">
      <formula>"AVERAGE"</formula>
    </cfRule>
    <cfRule type="cellIs" dxfId="34" priority="14" operator="equal">
      <formula>"GOOD"</formula>
    </cfRule>
    <cfRule type="cellIs" dxfId="33" priority="15" operator="equal">
      <formula>"VERY GOOD"</formula>
    </cfRule>
    <cfRule type="cellIs" dxfId="32" priority="16" operator="equal">
      <formula>"BAD"</formula>
    </cfRule>
    <cfRule type="cellIs" dxfId="31" priority="17" operator="equal">
      <formula>"VERY BAD RATINGS"</formula>
    </cfRule>
    <cfRule type="cellIs" dxfId="30" priority="18" operator="equal">
      <formula>"POOR"</formula>
    </cfRule>
  </conditionalFormatting>
  <conditionalFormatting sqref="M42">
    <cfRule type="cellIs" dxfId="29" priority="7" operator="equal">
      <formula>"AVERAGE"</formula>
    </cfRule>
    <cfRule type="cellIs" dxfId="28" priority="8" operator="equal">
      <formula>"GOOD"</formula>
    </cfRule>
    <cfRule type="cellIs" dxfId="27" priority="9" operator="equal">
      <formula>"VERY GOOD"</formula>
    </cfRule>
    <cfRule type="cellIs" dxfId="26" priority="10" operator="equal">
      <formula>"BAD"</formula>
    </cfRule>
    <cfRule type="cellIs" dxfId="25" priority="11" operator="equal">
      <formula>"VERY BAD RATINGS"</formula>
    </cfRule>
    <cfRule type="cellIs" dxfId="24" priority="12" operator="equal">
      <formula>"POOR"</formula>
    </cfRule>
  </conditionalFormatting>
  <conditionalFormatting sqref="M43">
    <cfRule type="cellIs" dxfId="23" priority="1" operator="equal">
      <formula>"AVERAGE"</formula>
    </cfRule>
    <cfRule type="cellIs" dxfId="22" priority="2" operator="equal">
      <formula>"GOOD"</formula>
    </cfRule>
    <cfRule type="cellIs" dxfId="21" priority="3" operator="equal">
      <formula>"VERY GOOD"</formula>
    </cfRule>
    <cfRule type="cellIs" dxfId="20" priority="4" operator="equal">
      <formula>"BAD"</formula>
    </cfRule>
    <cfRule type="cellIs" dxfId="19" priority="5" operator="equal">
      <formula>"VERY BAD RATINGS"</formula>
    </cfRule>
    <cfRule type="cellIs" dxfId="18" priority="6" operator="equal">
      <formula>"POOR"</formula>
    </cfRule>
  </conditionalFormatting>
  <printOptions horizontalCentered="1"/>
  <pageMargins left="0.2" right="0.2" top="0.75" bottom="0.25" header="0.3" footer="0.3"/>
  <pageSetup scale="87" orientation="landscape" r:id="rId1"/>
  <ignoredErrors>
    <ignoredError sqref="H1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14" sqref="E14"/>
    </sheetView>
  </sheetViews>
  <sheetFormatPr defaultRowHeight="15" x14ac:dyDescent="0.25"/>
  <cols>
    <col min="1" max="1" width="4.28515625" customWidth="1"/>
    <col min="2" max="2" width="19.85546875" hidden="1" customWidth="1"/>
    <col min="3" max="3" width="18.85546875" bestFit="1" customWidth="1"/>
    <col min="4" max="4" width="12.7109375" bestFit="1" customWidth="1"/>
    <col min="5" max="5" width="14.5703125" customWidth="1"/>
    <col min="6" max="7" width="13" customWidth="1"/>
    <col min="8" max="8" width="22" hidden="1" customWidth="1"/>
    <col min="9" max="9" width="25.5703125" hidden="1" customWidth="1"/>
    <col min="10" max="10" width="23.7109375" hidden="1" customWidth="1"/>
    <col min="11" max="11" width="13.5703125" style="33" customWidth="1"/>
    <col min="12" max="12" width="12" style="33" customWidth="1"/>
    <col min="13" max="14" width="11.28515625" style="17" bestFit="1" customWidth="1"/>
    <col min="15" max="15" width="11.28515625" style="17" customWidth="1"/>
    <col min="16" max="17" width="11.28515625" style="17" bestFit="1" customWidth="1"/>
    <col min="18" max="18" width="11.28515625" style="17" customWidth="1"/>
    <col min="19" max="19" width="12.28515625" style="17" bestFit="1" customWidth="1"/>
    <col min="20" max="24" width="12.85546875" style="17" customWidth="1"/>
    <col min="25" max="29" width="9.140625" style="17"/>
  </cols>
  <sheetData>
    <row r="1" spans="1:24" ht="36.75" customHeight="1" x14ac:dyDescent="0.25">
      <c r="A1" s="21" t="s">
        <v>0</v>
      </c>
      <c r="B1" s="20" t="s">
        <v>1</v>
      </c>
      <c r="C1" s="63" t="s">
        <v>2</v>
      </c>
      <c r="D1" s="63" t="s">
        <v>3</v>
      </c>
      <c r="E1" s="63"/>
      <c r="F1" s="70" t="s">
        <v>4</v>
      </c>
      <c r="G1" s="70" t="s">
        <v>5</v>
      </c>
      <c r="H1" s="63" t="s">
        <v>73</v>
      </c>
      <c r="I1" s="70" t="s">
        <v>162</v>
      </c>
      <c r="J1" s="70" t="s">
        <v>161</v>
      </c>
      <c r="K1" s="69" t="s">
        <v>170</v>
      </c>
      <c r="L1" s="69"/>
      <c r="M1" s="16" t="s">
        <v>165</v>
      </c>
      <c r="N1" s="16" t="s">
        <v>166</v>
      </c>
      <c r="O1" s="16" t="s">
        <v>188</v>
      </c>
      <c r="P1" s="16" t="s">
        <v>164</v>
      </c>
      <c r="Q1" s="16" t="s">
        <v>167</v>
      </c>
      <c r="R1" s="16" t="s">
        <v>189</v>
      </c>
      <c r="S1" s="16" t="s">
        <v>190</v>
      </c>
      <c r="T1" s="16" t="s">
        <v>202</v>
      </c>
      <c r="U1" s="16" t="s">
        <v>203</v>
      </c>
      <c r="V1" s="16" t="s">
        <v>205</v>
      </c>
      <c r="W1" s="16" t="s">
        <v>206</v>
      </c>
      <c r="X1" s="16" t="s">
        <v>207</v>
      </c>
    </row>
    <row r="2" spans="1:24" ht="15.75" x14ac:dyDescent="0.25">
      <c r="A2" s="21"/>
      <c r="B2" s="20"/>
      <c r="C2" s="63"/>
      <c r="D2" s="63"/>
      <c r="E2" s="63"/>
      <c r="F2" s="70"/>
      <c r="G2" s="70"/>
      <c r="H2" s="63"/>
      <c r="I2" s="70"/>
      <c r="J2" s="70"/>
      <c r="K2" s="31" t="s">
        <v>168</v>
      </c>
      <c r="L2" s="31" t="s">
        <v>169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5.75" x14ac:dyDescent="0.25">
      <c r="A3" s="20">
        <v>13</v>
      </c>
      <c r="B3" s="27" t="s">
        <v>6</v>
      </c>
      <c r="C3" s="26" t="s">
        <v>7</v>
      </c>
      <c r="D3" s="26" t="s">
        <v>8</v>
      </c>
      <c r="E3" s="26" t="s">
        <v>174</v>
      </c>
      <c r="F3" s="24">
        <v>19960</v>
      </c>
      <c r="G3" s="26"/>
      <c r="H3" s="27" t="s">
        <v>72</v>
      </c>
      <c r="I3" s="27" t="s">
        <v>9</v>
      </c>
      <c r="J3" s="43"/>
      <c r="K3" s="47">
        <f t="shared" ref="K3" si="0">SUM(F3)</f>
        <v>19960</v>
      </c>
      <c r="L3" s="48">
        <f t="shared" ref="L3" si="1">SUM(G3)</f>
        <v>0</v>
      </c>
    </row>
    <row r="4" spans="1:24" ht="15.75" x14ac:dyDescent="0.25">
      <c r="A4" s="20">
        <v>18</v>
      </c>
      <c r="B4" s="27" t="s">
        <v>10</v>
      </c>
      <c r="C4" s="26" t="s">
        <v>11</v>
      </c>
      <c r="D4" s="26" t="s">
        <v>12</v>
      </c>
      <c r="E4" s="26" t="s">
        <v>10</v>
      </c>
      <c r="F4" s="24">
        <v>162988</v>
      </c>
      <c r="G4" s="24">
        <v>82137</v>
      </c>
      <c r="H4" s="27" t="s">
        <v>9</v>
      </c>
      <c r="I4" s="27" t="s">
        <v>9</v>
      </c>
      <c r="J4" s="43"/>
      <c r="K4" s="47">
        <f>SUM(F4-M4-Q4-R4)</f>
        <v>0</v>
      </c>
      <c r="L4" s="48">
        <f>SUM(G4-P4-S4)</f>
        <v>0</v>
      </c>
      <c r="M4" s="17">
        <v>67300</v>
      </c>
      <c r="P4" s="17">
        <v>50516</v>
      </c>
      <c r="Q4" s="17">
        <v>56096</v>
      </c>
      <c r="R4" s="17">
        <v>39592</v>
      </c>
      <c r="S4" s="17">
        <v>31621</v>
      </c>
    </row>
    <row r="5" spans="1:24" ht="15.75" x14ac:dyDescent="0.25">
      <c r="A5" s="20">
        <v>19</v>
      </c>
      <c r="B5" s="27" t="s">
        <v>13</v>
      </c>
      <c r="C5" s="26" t="s">
        <v>14</v>
      </c>
      <c r="D5" s="26" t="s">
        <v>15</v>
      </c>
      <c r="E5" s="26" t="s">
        <v>173</v>
      </c>
      <c r="F5" s="24">
        <v>111336</v>
      </c>
      <c r="G5" s="24">
        <v>127658</v>
      </c>
      <c r="H5" s="27" t="s">
        <v>16</v>
      </c>
      <c r="I5" s="27" t="s">
        <v>16</v>
      </c>
      <c r="J5" s="43"/>
      <c r="K5" s="47"/>
      <c r="L5" s="48"/>
    </row>
    <row r="6" spans="1:24" ht="15.75" x14ac:dyDescent="0.25">
      <c r="A6" s="20">
        <v>25</v>
      </c>
      <c r="B6" s="27" t="s">
        <v>17</v>
      </c>
      <c r="C6" s="26" t="s">
        <v>18</v>
      </c>
      <c r="D6" s="26" t="s">
        <v>19</v>
      </c>
      <c r="E6" s="26" t="s">
        <v>182</v>
      </c>
      <c r="F6" s="26"/>
      <c r="G6" s="26">
        <v>34926</v>
      </c>
      <c r="H6" s="27" t="s">
        <v>71</v>
      </c>
      <c r="I6" s="27" t="s">
        <v>71</v>
      </c>
      <c r="J6" s="43"/>
      <c r="K6" s="47"/>
      <c r="L6" s="48"/>
    </row>
    <row r="7" spans="1:24" ht="15.75" x14ac:dyDescent="0.25">
      <c r="A7" s="20">
        <v>26</v>
      </c>
      <c r="B7" s="27" t="s">
        <v>20</v>
      </c>
      <c r="C7" s="26" t="s">
        <v>21</v>
      </c>
      <c r="D7" s="26" t="s">
        <v>22</v>
      </c>
      <c r="E7" s="26" t="s">
        <v>204</v>
      </c>
      <c r="F7" s="24">
        <v>130301</v>
      </c>
      <c r="G7" s="24">
        <v>145099</v>
      </c>
      <c r="H7" s="27" t="s">
        <v>72</v>
      </c>
      <c r="I7" s="27" t="s">
        <v>72</v>
      </c>
      <c r="J7" s="43"/>
      <c r="K7" s="47">
        <f>SUM(F7)</f>
        <v>130301</v>
      </c>
      <c r="L7" s="48">
        <f>SUM(G7-V7-X7)</f>
        <v>73000</v>
      </c>
      <c r="V7" s="17">
        <f>18000-40</f>
        <v>17960</v>
      </c>
      <c r="X7" s="17">
        <v>54139</v>
      </c>
    </row>
    <row r="8" spans="1:24" ht="15.75" x14ac:dyDescent="0.25">
      <c r="A8" s="20">
        <v>27</v>
      </c>
      <c r="B8" s="27" t="s">
        <v>23</v>
      </c>
      <c r="C8" s="26" t="s">
        <v>24</v>
      </c>
      <c r="D8" s="26" t="s">
        <v>25</v>
      </c>
      <c r="E8" s="26" t="s">
        <v>163</v>
      </c>
      <c r="F8" s="24">
        <v>72824</v>
      </c>
      <c r="G8" s="24">
        <v>52047</v>
      </c>
      <c r="H8" s="27" t="s">
        <v>72</v>
      </c>
      <c r="I8" s="27" t="s">
        <v>72</v>
      </c>
      <c r="J8" s="43"/>
      <c r="K8" s="47">
        <f>SUM(F8)</f>
        <v>72824</v>
      </c>
      <c r="L8" s="48">
        <f>SUM(G8-N8)</f>
        <v>0</v>
      </c>
      <c r="N8" s="17">
        <v>52047</v>
      </c>
    </row>
    <row r="9" spans="1:24" ht="15.75" x14ac:dyDescent="0.25">
      <c r="A9" s="20">
        <v>29</v>
      </c>
      <c r="B9" s="27" t="s">
        <v>26</v>
      </c>
      <c r="C9" s="61"/>
      <c r="D9" s="26" t="s">
        <v>27</v>
      </c>
      <c r="E9" s="26" t="s">
        <v>26</v>
      </c>
      <c r="F9" s="24">
        <v>77442</v>
      </c>
      <c r="G9" s="26"/>
      <c r="H9" s="26"/>
      <c r="I9" s="27" t="s">
        <v>16</v>
      </c>
      <c r="J9" s="43"/>
      <c r="K9" s="47">
        <f t="shared" ref="K9:K15" si="2">SUM(F9)</f>
        <v>77442</v>
      </c>
      <c r="L9" s="48">
        <f t="shared" ref="L9:L15" si="3">SUM(G9-N9)</f>
        <v>0</v>
      </c>
    </row>
    <row r="10" spans="1:24" ht="15.75" x14ac:dyDescent="0.25">
      <c r="A10" s="20">
        <v>30</v>
      </c>
      <c r="B10" s="27" t="s">
        <v>28</v>
      </c>
      <c r="C10" s="61"/>
      <c r="D10" s="26" t="s">
        <v>29</v>
      </c>
      <c r="E10" s="26" t="s">
        <v>28</v>
      </c>
      <c r="F10" s="24">
        <v>52357</v>
      </c>
      <c r="G10" s="26"/>
      <c r="H10" s="26"/>
      <c r="I10" s="27" t="s">
        <v>16</v>
      </c>
      <c r="J10" s="43"/>
      <c r="K10" s="47">
        <f t="shared" si="2"/>
        <v>52357</v>
      </c>
      <c r="L10" s="48">
        <f t="shared" si="3"/>
        <v>0</v>
      </c>
    </row>
    <row r="11" spans="1:24" ht="15.75" x14ac:dyDescent="0.25">
      <c r="A11" s="20">
        <v>31</v>
      </c>
      <c r="B11" s="27" t="s">
        <v>30</v>
      </c>
      <c r="C11" s="26" t="s">
        <v>31</v>
      </c>
      <c r="D11" s="61"/>
      <c r="E11" s="42" t="s">
        <v>30</v>
      </c>
      <c r="F11" s="26"/>
      <c r="G11" s="24">
        <v>7798</v>
      </c>
      <c r="H11" s="26"/>
      <c r="I11" s="26"/>
      <c r="J11" s="44" t="s">
        <v>69</v>
      </c>
      <c r="K11" s="47">
        <f t="shared" si="2"/>
        <v>0</v>
      </c>
      <c r="L11" s="48">
        <f t="shared" si="3"/>
        <v>7798</v>
      </c>
    </row>
    <row r="12" spans="1:24" ht="15.75" x14ac:dyDescent="0.25">
      <c r="A12" s="63">
        <v>32</v>
      </c>
      <c r="B12" s="62" t="s">
        <v>32</v>
      </c>
      <c r="C12" s="61" t="s">
        <v>33</v>
      </c>
      <c r="D12" s="61"/>
      <c r="E12" s="71" t="s">
        <v>32</v>
      </c>
      <c r="F12" s="24">
        <v>3680</v>
      </c>
      <c r="G12" s="24">
        <v>4437</v>
      </c>
      <c r="H12" s="62" t="s">
        <v>69</v>
      </c>
      <c r="I12" s="62" t="s">
        <v>69</v>
      </c>
      <c r="J12" s="76"/>
      <c r="K12" s="47">
        <f t="shared" si="2"/>
        <v>3680</v>
      </c>
      <c r="L12" s="48">
        <f t="shared" si="3"/>
        <v>4437</v>
      </c>
    </row>
    <row r="13" spans="1:24" ht="15.75" x14ac:dyDescent="0.25">
      <c r="A13" s="63"/>
      <c r="B13" s="62"/>
      <c r="C13" s="61"/>
      <c r="D13" s="61"/>
      <c r="E13" s="72"/>
      <c r="F13" s="24">
        <v>4632</v>
      </c>
      <c r="G13" s="26"/>
      <c r="H13" s="62"/>
      <c r="I13" s="62"/>
      <c r="J13" s="76"/>
      <c r="K13" s="47">
        <f t="shared" si="2"/>
        <v>4632</v>
      </c>
      <c r="L13" s="48">
        <f t="shared" si="3"/>
        <v>0</v>
      </c>
    </row>
    <row r="14" spans="1:24" ht="15.75" x14ac:dyDescent="0.25">
      <c r="A14" s="20">
        <v>37</v>
      </c>
      <c r="B14" s="27" t="s">
        <v>34</v>
      </c>
      <c r="C14" s="26" t="s">
        <v>35</v>
      </c>
      <c r="D14" s="61"/>
      <c r="E14" s="26" t="s">
        <v>34</v>
      </c>
      <c r="F14" s="24">
        <v>5585</v>
      </c>
      <c r="G14" s="26"/>
      <c r="H14" s="26"/>
      <c r="I14" s="27" t="s">
        <v>16</v>
      </c>
      <c r="J14" s="43"/>
      <c r="K14" s="47">
        <f t="shared" si="2"/>
        <v>5585</v>
      </c>
      <c r="L14" s="48">
        <f t="shared" si="3"/>
        <v>0</v>
      </c>
    </row>
    <row r="15" spans="1:24" ht="15.75" x14ac:dyDescent="0.25">
      <c r="A15" s="20">
        <v>40</v>
      </c>
      <c r="B15" s="27">
        <v>15039</v>
      </c>
      <c r="C15" s="26" t="s">
        <v>36</v>
      </c>
      <c r="D15" s="61"/>
      <c r="E15" s="26">
        <v>15039</v>
      </c>
      <c r="F15" s="24">
        <v>49642</v>
      </c>
      <c r="G15" s="26"/>
      <c r="H15" s="26"/>
      <c r="I15" s="27" t="s">
        <v>69</v>
      </c>
      <c r="J15" s="43"/>
      <c r="K15" s="47">
        <f t="shared" si="2"/>
        <v>49642</v>
      </c>
      <c r="L15" s="48">
        <f t="shared" si="3"/>
        <v>0</v>
      </c>
    </row>
    <row r="16" spans="1:24" ht="15.75" x14ac:dyDescent="0.25">
      <c r="A16" s="63">
        <v>41</v>
      </c>
      <c r="B16" s="62" t="s">
        <v>37</v>
      </c>
      <c r="C16" s="61" t="s">
        <v>38</v>
      </c>
      <c r="D16" s="61"/>
      <c r="E16" s="71" t="s">
        <v>178</v>
      </c>
      <c r="F16" s="24">
        <v>7005</v>
      </c>
      <c r="G16" s="24">
        <v>3962</v>
      </c>
      <c r="H16" s="62" t="s">
        <v>72</v>
      </c>
      <c r="I16" s="62" t="s">
        <v>72</v>
      </c>
      <c r="J16" s="76"/>
      <c r="K16" s="47">
        <f t="shared" ref="K16:K23" si="4">SUM(F16)</f>
        <v>7005</v>
      </c>
      <c r="L16" s="48">
        <f t="shared" ref="L16:L30" si="5">SUM(G16)</f>
        <v>3962</v>
      </c>
    </row>
    <row r="17" spans="1:24" ht="15.75" x14ac:dyDescent="0.25">
      <c r="A17" s="63"/>
      <c r="B17" s="62"/>
      <c r="C17" s="61"/>
      <c r="D17" s="61"/>
      <c r="E17" s="72"/>
      <c r="F17" s="52">
        <v>10224</v>
      </c>
      <c r="G17" s="26"/>
      <c r="H17" s="62"/>
      <c r="I17" s="62"/>
      <c r="J17" s="76"/>
      <c r="K17" s="47">
        <f t="shared" si="4"/>
        <v>10224</v>
      </c>
      <c r="L17" s="48">
        <f t="shared" si="5"/>
        <v>0</v>
      </c>
    </row>
    <row r="18" spans="1:24" ht="15.75" x14ac:dyDescent="0.25">
      <c r="A18" s="20">
        <v>43</v>
      </c>
      <c r="B18" s="27" t="s">
        <v>39</v>
      </c>
      <c r="C18" s="26" t="s">
        <v>40</v>
      </c>
      <c r="D18" s="61"/>
      <c r="E18" s="42" t="s">
        <v>181</v>
      </c>
      <c r="F18" s="52">
        <v>2397</v>
      </c>
      <c r="G18" s="24">
        <v>4749</v>
      </c>
      <c r="H18" s="26"/>
      <c r="I18" s="26"/>
      <c r="J18" s="44" t="s">
        <v>70</v>
      </c>
      <c r="K18" s="47">
        <f t="shared" si="4"/>
        <v>2397</v>
      </c>
      <c r="L18" s="48">
        <f t="shared" si="5"/>
        <v>4749</v>
      </c>
    </row>
    <row r="19" spans="1:24" ht="15.75" x14ac:dyDescent="0.25">
      <c r="A19" s="63">
        <v>45</v>
      </c>
      <c r="B19" s="62" t="s">
        <v>41</v>
      </c>
      <c r="C19" s="61" t="s">
        <v>42</v>
      </c>
      <c r="D19" s="61"/>
      <c r="E19" s="71" t="s">
        <v>179</v>
      </c>
      <c r="F19" s="24">
        <v>8249</v>
      </c>
      <c r="G19" s="52">
        <v>7287</v>
      </c>
      <c r="H19" s="61"/>
      <c r="I19" s="62" t="s">
        <v>9</v>
      </c>
      <c r="J19" s="76"/>
      <c r="K19" s="47">
        <f t="shared" si="4"/>
        <v>8249</v>
      </c>
      <c r="L19" s="48">
        <f t="shared" si="5"/>
        <v>7287</v>
      </c>
    </row>
    <row r="20" spans="1:24" ht="15.75" x14ac:dyDescent="0.25">
      <c r="A20" s="63"/>
      <c r="B20" s="62"/>
      <c r="C20" s="61"/>
      <c r="D20" s="61"/>
      <c r="E20" s="72"/>
      <c r="F20" s="52">
        <v>8825</v>
      </c>
      <c r="G20" s="26"/>
      <c r="H20" s="61"/>
      <c r="I20" s="62"/>
      <c r="J20" s="76"/>
      <c r="K20" s="47">
        <f t="shared" si="4"/>
        <v>8825</v>
      </c>
      <c r="L20" s="48">
        <f t="shared" si="5"/>
        <v>0</v>
      </c>
    </row>
    <row r="21" spans="1:24" ht="15.75" x14ac:dyDescent="0.25">
      <c r="A21" s="20">
        <v>46</v>
      </c>
      <c r="B21" s="27" t="s">
        <v>43</v>
      </c>
      <c r="C21" s="26" t="s">
        <v>44</v>
      </c>
      <c r="D21" s="61"/>
      <c r="E21" s="26"/>
      <c r="F21" s="24">
        <v>17871</v>
      </c>
      <c r="G21" s="26"/>
      <c r="H21" s="27" t="s">
        <v>69</v>
      </c>
      <c r="I21" s="27" t="s">
        <v>69</v>
      </c>
      <c r="J21" s="43"/>
      <c r="K21" s="47">
        <f t="shared" si="4"/>
        <v>17871</v>
      </c>
      <c r="L21" s="48">
        <f t="shared" si="5"/>
        <v>0</v>
      </c>
    </row>
    <row r="22" spans="1:24" ht="15.75" x14ac:dyDescent="0.25">
      <c r="A22" s="20">
        <v>47</v>
      </c>
      <c r="B22" s="27" t="s">
        <v>45</v>
      </c>
      <c r="C22" s="26" t="s">
        <v>46</v>
      </c>
      <c r="D22" s="61"/>
      <c r="E22" s="42" t="s">
        <v>187</v>
      </c>
      <c r="F22" s="26"/>
      <c r="G22" s="24">
        <v>13540</v>
      </c>
      <c r="H22" s="26"/>
      <c r="I22" s="27" t="s">
        <v>69</v>
      </c>
      <c r="J22" s="43"/>
      <c r="K22" s="47">
        <f t="shared" si="4"/>
        <v>0</v>
      </c>
      <c r="L22" s="48">
        <f>SUM(G22-W22)</f>
        <v>7532</v>
      </c>
      <c r="W22" s="17">
        <f>2063+2688+1257</f>
        <v>6008</v>
      </c>
      <c r="X22" s="17">
        <f>2063+2688+1257</f>
        <v>6008</v>
      </c>
    </row>
    <row r="23" spans="1:24" ht="15.75" x14ac:dyDescent="0.25">
      <c r="A23" s="20">
        <v>48</v>
      </c>
      <c r="B23" s="27" t="s">
        <v>47</v>
      </c>
      <c r="C23" s="26" t="s">
        <v>48</v>
      </c>
      <c r="D23" s="61"/>
      <c r="E23" s="42" t="s">
        <v>180</v>
      </c>
      <c r="F23" s="24">
        <v>11927</v>
      </c>
      <c r="G23" s="26"/>
      <c r="H23" s="26"/>
      <c r="I23" s="26"/>
      <c r="J23" s="44" t="s">
        <v>69</v>
      </c>
      <c r="K23" s="47">
        <f t="shared" si="4"/>
        <v>11927</v>
      </c>
      <c r="L23" s="48">
        <f t="shared" si="5"/>
        <v>0</v>
      </c>
    </row>
    <row r="24" spans="1:24" ht="15.75" x14ac:dyDescent="0.25">
      <c r="A24" s="63">
        <v>50</v>
      </c>
      <c r="B24" s="62" t="s">
        <v>49</v>
      </c>
      <c r="C24" s="61" t="s">
        <v>50</v>
      </c>
      <c r="D24" s="61"/>
      <c r="E24" s="71" t="s">
        <v>176</v>
      </c>
      <c r="F24" s="24">
        <v>155119</v>
      </c>
      <c r="G24" s="24"/>
      <c r="H24" s="67" t="s">
        <v>160</v>
      </c>
      <c r="I24" s="62" t="s">
        <v>69</v>
      </c>
      <c r="J24" s="76"/>
      <c r="K24" s="47">
        <f>SUM(F24-O24)</f>
        <v>105119</v>
      </c>
      <c r="L24" s="48">
        <f t="shared" si="5"/>
        <v>0</v>
      </c>
      <c r="O24" s="17">
        <v>50000</v>
      </c>
    </row>
    <row r="25" spans="1:24" ht="15.75" x14ac:dyDescent="0.25">
      <c r="A25" s="63"/>
      <c r="B25" s="62"/>
      <c r="C25" s="61"/>
      <c r="D25" s="61"/>
      <c r="E25" s="72"/>
      <c r="F25" s="24">
        <v>38072</v>
      </c>
      <c r="G25" s="24"/>
      <c r="H25" s="67"/>
      <c r="I25" s="62"/>
      <c r="J25" s="76"/>
      <c r="K25" s="47">
        <f>SUM(F25-U25)</f>
        <v>0</v>
      </c>
      <c r="L25" s="48">
        <f t="shared" si="5"/>
        <v>0</v>
      </c>
      <c r="U25" s="17">
        <v>38072</v>
      </c>
    </row>
    <row r="26" spans="1:24" ht="15.75" x14ac:dyDescent="0.25">
      <c r="A26" s="20">
        <v>51</v>
      </c>
      <c r="B26" s="27" t="s">
        <v>51</v>
      </c>
      <c r="C26" s="26" t="s">
        <v>52</v>
      </c>
      <c r="D26" s="61"/>
      <c r="E26" s="42" t="s">
        <v>186</v>
      </c>
      <c r="F26" s="24"/>
      <c r="G26" s="26">
        <v>43885</v>
      </c>
      <c r="H26" s="27" t="s">
        <v>16</v>
      </c>
      <c r="I26" s="27" t="s">
        <v>16</v>
      </c>
      <c r="J26" s="43"/>
      <c r="K26" s="47">
        <f t="shared" ref="K26:K30" si="6">SUM(F26-O26)</f>
        <v>0</v>
      </c>
      <c r="L26" s="48">
        <f t="shared" si="5"/>
        <v>43885</v>
      </c>
    </row>
    <row r="27" spans="1:24" ht="15.75" x14ac:dyDescent="0.25">
      <c r="A27" s="63">
        <v>53</v>
      </c>
      <c r="B27" s="68" t="s">
        <v>53</v>
      </c>
      <c r="C27" s="61" t="s">
        <v>54</v>
      </c>
      <c r="D27" s="61"/>
      <c r="E27" s="71" t="s">
        <v>177</v>
      </c>
      <c r="F27" s="24">
        <v>43324</v>
      </c>
      <c r="G27" s="24">
        <v>117831</v>
      </c>
      <c r="H27" s="61"/>
      <c r="I27" s="61"/>
      <c r="J27" s="75" t="s">
        <v>69</v>
      </c>
      <c r="K27" s="47">
        <f t="shared" si="6"/>
        <v>43324</v>
      </c>
      <c r="L27" s="48">
        <f t="shared" si="5"/>
        <v>117831</v>
      </c>
    </row>
    <row r="28" spans="1:24" ht="15.75" x14ac:dyDescent="0.25">
      <c r="A28" s="63"/>
      <c r="B28" s="68"/>
      <c r="C28" s="61"/>
      <c r="D28" s="61"/>
      <c r="E28" s="72"/>
      <c r="F28" s="24"/>
      <c r="G28" s="24">
        <v>38680</v>
      </c>
      <c r="H28" s="61"/>
      <c r="I28" s="61"/>
      <c r="J28" s="75"/>
      <c r="K28" s="47">
        <f t="shared" si="6"/>
        <v>0</v>
      </c>
      <c r="L28" s="48">
        <f t="shared" si="5"/>
        <v>38680</v>
      </c>
    </row>
    <row r="29" spans="1:24" ht="15.75" x14ac:dyDescent="0.25">
      <c r="A29" s="63">
        <v>54</v>
      </c>
      <c r="B29" s="62" t="s">
        <v>55</v>
      </c>
      <c r="C29" s="61" t="s">
        <v>56</v>
      </c>
      <c r="D29" s="61"/>
      <c r="E29" s="71" t="s">
        <v>178</v>
      </c>
      <c r="F29" s="24">
        <v>88674</v>
      </c>
      <c r="G29" s="24"/>
      <c r="H29" s="62" t="s">
        <v>69</v>
      </c>
      <c r="I29" s="62" t="s">
        <v>69</v>
      </c>
      <c r="J29" s="76"/>
      <c r="K29" s="47">
        <f t="shared" si="6"/>
        <v>88674</v>
      </c>
      <c r="L29" s="48">
        <f t="shared" si="5"/>
        <v>0</v>
      </c>
    </row>
    <row r="30" spans="1:24" ht="15.75" x14ac:dyDescent="0.25">
      <c r="A30" s="63"/>
      <c r="B30" s="62"/>
      <c r="C30" s="61"/>
      <c r="D30" s="61"/>
      <c r="E30" s="72"/>
      <c r="F30" s="26">
        <v>93340</v>
      </c>
      <c r="G30" s="24"/>
      <c r="H30" s="62"/>
      <c r="I30" s="62"/>
      <c r="J30" s="76"/>
      <c r="K30" s="47">
        <f t="shared" si="6"/>
        <v>93340</v>
      </c>
      <c r="L30" s="48">
        <f t="shared" si="5"/>
        <v>0</v>
      </c>
    </row>
    <row r="31" spans="1:24" ht="15.75" x14ac:dyDescent="0.25">
      <c r="A31" s="63">
        <v>55</v>
      </c>
      <c r="B31" s="62" t="s">
        <v>57</v>
      </c>
      <c r="C31" s="64" t="s">
        <v>58</v>
      </c>
      <c r="D31" s="61"/>
      <c r="E31" s="65" t="s">
        <v>184</v>
      </c>
      <c r="F31" s="24"/>
      <c r="G31" s="26">
        <v>660</v>
      </c>
      <c r="H31" s="61"/>
      <c r="I31" s="61"/>
      <c r="J31" s="75" t="s">
        <v>70</v>
      </c>
      <c r="K31" s="47">
        <f t="shared" ref="K31:K32" si="7">SUM(F31)</f>
        <v>0</v>
      </c>
      <c r="L31" s="48">
        <f t="shared" ref="L31:L34" si="8">SUM(G31)</f>
        <v>660</v>
      </c>
    </row>
    <row r="32" spans="1:24" ht="15.75" x14ac:dyDescent="0.25">
      <c r="A32" s="63"/>
      <c r="B32" s="62"/>
      <c r="C32" s="64"/>
      <c r="D32" s="61"/>
      <c r="E32" s="66"/>
      <c r="F32" s="24">
        <v>4869</v>
      </c>
      <c r="G32" s="52">
        <v>7322</v>
      </c>
      <c r="H32" s="61"/>
      <c r="I32" s="61"/>
      <c r="J32" s="75"/>
      <c r="K32" s="47">
        <f t="shared" si="7"/>
        <v>4869</v>
      </c>
      <c r="L32" s="48">
        <f t="shared" si="8"/>
        <v>7322</v>
      </c>
    </row>
    <row r="33" spans="1:24" ht="15.75" x14ac:dyDescent="0.25">
      <c r="A33" s="63">
        <v>62</v>
      </c>
      <c r="B33" s="62" t="s">
        <v>59</v>
      </c>
      <c r="C33" s="61" t="s">
        <v>60</v>
      </c>
      <c r="D33" s="61"/>
      <c r="E33" s="65" t="s">
        <v>175</v>
      </c>
      <c r="F33" s="24">
        <v>79528</v>
      </c>
      <c r="G33" s="24"/>
      <c r="H33" s="62" t="s">
        <v>9</v>
      </c>
      <c r="I33" s="62" t="s">
        <v>9</v>
      </c>
      <c r="J33" s="76"/>
      <c r="K33" s="47">
        <f>SUM(F33-R33)</f>
        <v>79528</v>
      </c>
      <c r="L33" s="48">
        <f t="shared" si="8"/>
        <v>0</v>
      </c>
    </row>
    <row r="34" spans="1:24" ht="15.75" x14ac:dyDescent="0.25">
      <c r="A34" s="63"/>
      <c r="B34" s="62"/>
      <c r="C34" s="61"/>
      <c r="D34" s="61"/>
      <c r="E34" s="66"/>
      <c r="F34" s="24">
        <v>28986</v>
      </c>
      <c r="G34" s="24"/>
      <c r="H34" s="62"/>
      <c r="I34" s="62"/>
      <c r="J34" s="76"/>
      <c r="K34" s="47">
        <f>SUM(F34-R34)</f>
        <v>28986</v>
      </c>
      <c r="L34" s="48">
        <f t="shared" si="8"/>
        <v>0</v>
      </c>
    </row>
    <row r="35" spans="1:24" ht="15.75" x14ac:dyDescent="0.25">
      <c r="A35" s="20">
        <v>64</v>
      </c>
      <c r="B35" s="27" t="s">
        <v>61</v>
      </c>
      <c r="C35" s="28" t="s">
        <v>62</v>
      </c>
      <c r="D35" s="61"/>
      <c r="E35" s="26" t="s">
        <v>61</v>
      </c>
      <c r="F35" s="24">
        <v>9029</v>
      </c>
      <c r="G35" s="24"/>
      <c r="H35" s="26"/>
      <c r="I35" s="26"/>
      <c r="J35" s="44" t="s">
        <v>72</v>
      </c>
      <c r="K35" s="47">
        <f t="shared" ref="K35:K39" si="9">SUM(F35)</f>
        <v>9029</v>
      </c>
      <c r="L35" s="48">
        <f t="shared" ref="L35:L39" si="10">SUM(G35)</f>
        <v>0</v>
      </c>
    </row>
    <row r="36" spans="1:24" ht="15.75" x14ac:dyDescent="0.25">
      <c r="A36" s="63">
        <v>65</v>
      </c>
      <c r="B36" s="62" t="s">
        <v>63</v>
      </c>
      <c r="C36" s="61" t="s">
        <v>64</v>
      </c>
      <c r="D36" s="61"/>
      <c r="E36" s="65" t="s">
        <v>63</v>
      </c>
      <c r="F36" s="24">
        <v>27181</v>
      </c>
      <c r="G36" s="61"/>
      <c r="H36" s="61"/>
      <c r="I36" s="61"/>
      <c r="J36" s="75" t="s">
        <v>9</v>
      </c>
      <c r="K36" s="47">
        <f t="shared" si="9"/>
        <v>27181</v>
      </c>
      <c r="L36" s="48">
        <f t="shared" si="10"/>
        <v>0</v>
      </c>
    </row>
    <row r="37" spans="1:24" ht="15.75" x14ac:dyDescent="0.25">
      <c r="A37" s="63"/>
      <c r="B37" s="62"/>
      <c r="C37" s="61"/>
      <c r="D37" s="61"/>
      <c r="E37" s="66"/>
      <c r="F37" s="24">
        <v>2703</v>
      </c>
      <c r="G37" s="61"/>
      <c r="H37" s="61"/>
      <c r="I37" s="61"/>
      <c r="J37" s="75"/>
      <c r="K37" s="47">
        <f t="shared" si="9"/>
        <v>2703</v>
      </c>
      <c r="L37" s="48">
        <f t="shared" si="10"/>
        <v>0</v>
      </c>
    </row>
    <row r="38" spans="1:24" ht="15.75" x14ac:dyDescent="0.25">
      <c r="A38" s="63">
        <v>67</v>
      </c>
      <c r="B38" s="62" t="s">
        <v>65</v>
      </c>
      <c r="C38" s="64" t="s">
        <v>66</v>
      </c>
      <c r="D38" s="61"/>
      <c r="E38" s="65" t="s">
        <v>183</v>
      </c>
      <c r="F38" s="61"/>
      <c r="G38" s="24">
        <v>5047</v>
      </c>
      <c r="H38" s="62" t="s">
        <v>9</v>
      </c>
      <c r="I38" s="62" t="s">
        <v>9</v>
      </c>
      <c r="J38" s="76"/>
      <c r="K38" s="47">
        <f t="shared" si="9"/>
        <v>0</v>
      </c>
      <c r="L38" s="48">
        <f t="shared" si="10"/>
        <v>5047</v>
      </c>
    </row>
    <row r="39" spans="1:24" ht="15.75" x14ac:dyDescent="0.25">
      <c r="A39" s="63"/>
      <c r="B39" s="62"/>
      <c r="C39" s="64"/>
      <c r="D39" s="61"/>
      <c r="E39" s="66"/>
      <c r="F39" s="61"/>
      <c r="G39" s="24">
        <v>5908</v>
      </c>
      <c r="H39" s="62"/>
      <c r="I39" s="62"/>
      <c r="J39" s="76"/>
      <c r="K39" s="47">
        <f t="shared" si="9"/>
        <v>0</v>
      </c>
      <c r="L39" s="48">
        <f t="shared" si="10"/>
        <v>5908</v>
      </c>
    </row>
    <row r="40" spans="1:24" ht="16.5" thickBot="1" x14ac:dyDescent="0.3">
      <c r="A40" s="34">
        <v>68</v>
      </c>
      <c r="B40" s="35" t="s">
        <v>67</v>
      </c>
      <c r="C40" s="36" t="s">
        <v>68</v>
      </c>
      <c r="D40" s="65"/>
      <c r="E40" s="37" t="s">
        <v>185</v>
      </c>
      <c r="F40" s="37"/>
      <c r="G40" s="38">
        <v>21058</v>
      </c>
      <c r="H40" s="35" t="s">
        <v>69</v>
      </c>
      <c r="I40" s="35" t="s">
        <v>69</v>
      </c>
      <c r="J40" s="45"/>
      <c r="K40" s="49"/>
      <c r="L40" s="48">
        <f>SUM(G40-T40)</f>
        <v>0</v>
      </c>
      <c r="T40" s="17">
        <v>21058</v>
      </c>
    </row>
    <row r="41" spans="1:24" ht="15.75" thickBot="1" x14ac:dyDescent="0.3">
      <c r="A41" s="39"/>
      <c r="B41" s="39"/>
      <c r="C41" s="39"/>
      <c r="D41" s="73" t="s">
        <v>171</v>
      </c>
      <c r="E41" s="74"/>
      <c r="F41" s="40">
        <f>SUM(F3:F40)</f>
        <v>1328070</v>
      </c>
      <c r="G41" s="41">
        <f>SUM(G3:G40)</f>
        <v>724031</v>
      </c>
      <c r="H41" s="39"/>
      <c r="I41" s="39"/>
      <c r="J41" s="46"/>
      <c r="K41" s="50">
        <f>SUM(K3:K40)</f>
        <v>965674</v>
      </c>
      <c r="L41" s="51">
        <f>SUM(L3:L40)</f>
        <v>328098</v>
      </c>
      <c r="M41" s="51">
        <f t="shared" ref="M41:S41" si="11">SUM(M3:M40)</f>
        <v>67300</v>
      </c>
      <c r="N41" s="51">
        <f t="shared" si="11"/>
        <v>52047</v>
      </c>
      <c r="O41" s="51">
        <f t="shared" si="11"/>
        <v>50000</v>
      </c>
      <c r="P41" s="51">
        <f t="shared" si="11"/>
        <v>50516</v>
      </c>
      <c r="Q41" s="51">
        <f t="shared" si="11"/>
        <v>56096</v>
      </c>
      <c r="R41" s="51">
        <f t="shared" si="11"/>
        <v>39592</v>
      </c>
      <c r="S41" s="51">
        <f t="shared" si="11"/>
        <v>31621</v>
      </c>
      <c r="T41" s="51">
        <f>SUM(T3:T40)</f>
        <v>21058</v>
      </c>
      <c r="U41" s="51">
        <f>SUM(U3:U40)</f>
        <v>38072</v>
      </c>
      <c r="V41" s="51">
        <f t="shared" ref="V41:W41" si="12">SUM(V3:V40)</f>
        <v>17960</v>
      </c>
      <c r="W41" s="51">
        <f t="shared" si="12"/>
        <v>6008</v>
      </c>
      <c r="X41" s="51">
        <f t="shared" ref="X41" si="13">SUM(X3:X40)</f>
        <v>60147</v>
      </c>
    </row>
    <row r="43" spans="1:24" x14ac:dyDescent="0.25">
      <c r="C43" t="s">
        <v>169</v>
      </c>
      <c r="E43" t="s">
        <v>168</v>
      </c>
    </row>
    <row r="44" spans="1:24" x14ac:dyDescent="0.25">
      <c r="C44" t="s">
        <v>191</v>
      </c>
      <c r="D44">
        <f>2063+1257+2688+3175+1867+2490</f>
        <v>13540</v>
      </c>
      <c r="E44" t="s">
        <v>193</v>
      </c>
      <c r="F44">
        <v>82869</v>
      </c>
    </row>
    <row r="45" spans="1:24" x14ac:dyDescent="0.25">
      <c r="C45" t="s">
        <v>192</v>
      </c>
      <c r="D45">
        <v>38621</v>
      </c>
      <c r="E45" t="s">
        <v>194</v>
      </c>
      <c r="F45">
        <v>38072</v>
      </c>
    </row>
    <row r="46" spans="1:24" x14ac:dyDescent="0.25">
      <c r="C46" t="s">
        <v>196</v>
      </c>
      <c r="D46">
        <v>7287</v>
      </c>
      <c r="E46" t="s">
        <v>195</v>
      </c>
      <c r="F46">
        <v>10704</v>
      </c>
    </row>
    <row r="47" spans="1:24" x14ac:dyDescent="0.25">
      <c r="C47" t="s">
        <v>200</v>
      </c>
      <c r="D47">
        <f>3612+3453+3450+3439+3458+3646</f>
        <v>21058</v>
      </c>
      <c r="E47" t="s">
        <v>196</v>
      </c>
      <c r="F47">
        <v>8825</v>
      </c>
    </row>
    <row r="48" spans="1:24" x14ac:dyDescent="0.25">
      <c r="C48" s="53" t="s">
        <v>201</v>
      </c>
      <c r="D48">
        <f>3050+4272</f>
        <v>7322</v>
      </c>
      <c r="E48" t="s">
        <v>197</v>
      </c>
      <c r="F48">
        <v>4632</v>
      </c>
    </row>
    <row r="49" spans="5:6" x14ac:dyDescent="0.25">
      <c r="E49" t="s">
        <v>198</v>
      </c>
      <c r="F49">
        <f>7174+4753</f>
        <v>11927</v>
      </c>
    </row>
    <row r="50" spans="5:6" x14ac:dyDescent="0.25">
      <c r="E50" t="s">
        <v>199</v>
      </c>
      <c r="F50">
        <f>2196+201</f>
        <v>2397</v>
      </c>
    </row>
  </sheetData>
  <mergeCells count="84">
    <mergeCell ref="I1:I2"/>
    <mergeCell ref="J1:J2"/>
    <mergeCell ref="K1:L1"/>
    <mergeCell ref="C9:C10"/>
    <mergeCell ref="D11:D40"/>
    <mergeCell ref="C12:C13"/>
    <mergeCell ref="E12:E13"/>
    <mergeCell ref="H12:H13"/>
    <mergeCell ref="C1:C2"/>
    <mergeCell ref="D1:D2"/>
    <mergeCell ref="E1:E2"/>
    <mergeCell ref="F1:F2"/>
    <mergeCell ref="G1:G2"/>
    <mergeCell ref="H1:H2"/>
    <mergeCell ref="I12:I13"/>
    <mergeCell ref="J12:J13"/>
    <mergeCell ref="I16:I17"/>
    <mergeCell ref="J16:J17"/>
    <mergeCell ref="A12:A13"/>
    <mergeCell ref="B12:B13"/>
    <mergeCell ref="J19:J20"/>
    <mergeCell ref="A16:A17"/>
    <mergeCell ref="B16:B17"/>
    <mergeCell ref="C16:C17"/>
    <mergeCell ref="E16:E17"/>
    <mergeCell ref="H16:H17"/>
    <mergeCell ref="I24:I25"/>
    <mergeCell ref="J24:J25"/>
    <mergeCell ref="A19:A20"/>
    <mergeCell ref="B19:B20"/>
    <mergeCell ref="C19:C20"/>
    <mergeCell ref="E19:E20"/>
    <mergeCell ref="H19:H20"/>
    <mergeCell ref="I19:I20"/>
    <mergeCell ref="A24:A25"/>
    <mergeCell ref="B24:B25"/>
    <mergeCell ref="C24:C25"/>
    <mergeCell ref="E24:E25"/>
    <mergeCell ref="H24:H25"/>
    <mergeCell ref="J27:J28"/>
    <mergeCell ref="A29:A30"/>
    <mergeCell ref="B29:B30"/>
    <mergeCell ref="C29:C30"/>
    <mergeCell ref="E29:E30"/>
    <mergeCell ref="H29:H30"/>
    <mergeCell ref="I29:I30"/>
    <mergeCell ref="J29:J30"/>
    <mergeCell ref="A27:A28"/>
    <mergeCell ref="B27:B28"/>
    <mergeCell ref="C27:C28"/>
    <mergeCell ref="E27:E28"/>
    <mergeCell ref="H27:H28"/>
    <mergeCell ref="I27:I28"/>
    <mergeCell ref="G36:G37"/>
    <mergeCell ref="H36:H37"/>
    <mergeCell ref="J31:J32"/>
    <mergeCell ref="A33:A34"/>
    <mergeCell ref="B33:B34"/>
    <mergeCell ref="C33:C34"/>
    <mergeCell ref="H33:H34"/>
    <mergeCell ref="I33:I34"/>
    <mergeCell ref="J33:J34"/>
    <mergeCell ref="A31:A32"/>
    <mergeCell ref="B31:B32"/>
    <mergeCell ref="C31:C32"/>
    <mergeCell ref="E31:E32"/>
    <mergeCell ref="H31:H32"/>
    <mergeCell ref="I31:I32"/>
    <mergeCell ref="D41:E41"/>
    <mergeCell ref="E33:E34"/>
    <mergeCell ref="I36:I37"/>
    <mergeCell ref="J36:J37"/>
    <mergeCell ref="A38:A39"/>
    <mergeCell ref="B38:B39"/>
    <mergeCell ref="C38:C39"/>
    <mergeCell ref="E38:E39"/>
    <mergeCell ref="F38:F39"/>
    <mergeCell ref="H38:H39"/>
    <mergeCell ref="I38:I39"/>
    <mergeCell ref="J38:J39"/>
    <mergeCell ref="A36:A37"/>
    <mergeCell ref="B36:B37"/>
    <mergeCell ref="C36:C37"/>
    <mergeCell ref="E36:E37"/>
  </mergeCells>
  <conditionalFormatting sqref="H21:I27 I19 H18:I18 H3:I16 H29:I40">
    <cfRule type="cellIs" dxfId="17" priority="13" operator="equal">
      <formula>"AVERAGE"</formula>
    </cfRule>
    <cfRule type="cellIs" dxfId="16" priority="14" operator="equal">
      <formula>"GOOD"</formula>
    </cfRule>
    <cfRule type="cellIs" dxfId="15" priority="15" operator="equal">
      <formula>"VERY GOOD"</formula>
    </cfRule>
    <cfRule type="cellIs" dxfId="14" priority="16" operator="equal">
      <formula>"BAD"</formula>
    </cfRule>
    <cfRule type="cellIs" dxfId="13" priority="17" operator="equal">
      <formula>"VERY BAD RATINGS"</formula>
    </cfRule>
    <cfRule type="cellIs" dxfId="12" priority="18" operator="equal">
      <formula>"POOR"</formula>
    </cfRule>
  </conditionalFormatting>
  <conditionalFormatting sqref="H19">
    <cfRule type="cellIs" dxfId="11" priority="7" operator="equal">
      <formula>"AVERAGE"</formula>
    </cfRule>
    <cfRule type="cellIs" dxfId="10" priority="8" operator="equal">
      <formula>"GOOD"</formula>
    </cfRule>
    <cfRule type="cellIs" dxfId="9" priority="9" operator="equal">
      <formula>"VERY GOOD"</formula>
    </cfRule>
    <cfRule type="cellIs" dxfId="8" priority="10" operator="equal">
      <formula>"BAD"</formula>
    </cfRule>
    <cfRule type="cellIs" dxfId="7" priority="11" operator="equal">
      <formula>"VERY BAD RATINGS"</formula>
    </cfRule>
    <cfRule type="cellIs" dxfId="6" priority="12" operator="equal">
      <formula>"POOR"</formula>
    </cfRule>
  </conditionalFormatting>
  <conditionalFormatting sqref="J21:J27 J18:J19 J3:J16 J29:J40">
    <cfRule type="cellIs" dxfId="5" priority="1" operator="equal">
      <formula>"AVERAGE"</formula>
    </cfRule>
    <cfRule type="cellIs" dxfId="4" priority="2" operator="equal">
      <formula>"GOOD"</formula>
    </cfRule>
    <cfRule type="cellIs" dxfId="3" priority="3" operator="equal">
      <formula>"VERY GOOD"</formula>
    </cfRule>
    <cfRule type="cellIs" dxfId="2" priority="4" operator="equal">
      <formula>"BAD"</formula>
    </cfRule>
    <cfRule type="cellIs" dxfId="1" priority="5" operator="equal">
      <formula>"VERY BAD RATINGS"</formula>
    </cfRule>
    <cfRule type="cellIs" dxfId="0" priority="6" operator="equal">
      <formula>"POOR"</formula>
    </cfRule>
  </conditionalFormatting>
  <printOptions horizontalCentered="1"/>
  <pageMargins left="0.2" right="0.2" top="0.75" bottom="0.2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93" zoomScaleNormal="93" workbookViewId="0">
      <selection activeCell="B1" sqref="B1:C1"/>
    </sheetView>
  </sheetViews>
  <sheetFormatPr defaultRowHeight="15" x14ac:dyDescent="0.25"/>
  <cols>
    <col min="1" max="1" width="4.140625" customWidth="1"/>
    <col min="2" max="2" width="16.5703125" bestFit="1" customWidth="1"/>
    <col min="3" max="3" width="11.7109375" customWidth="1"/>
    <col min="4" max="4" width="11.42578125" customWidth="1"/>
    <col min="5" max="5" width="13.28515625" customWidth="1"/>
    <col min="6" max="6" width="14" customWidth="1"/>
    <col min="7" max="7" width="13.42578125" customWidth="1"/>
    <col min="8" max="8" width="9" customWidth="1"/>
  </cols>
  <sheetData>
    <row r="1" spans="1:8" ht="15.75" thickBot="1" x14ac:dyDescent="0.3">
      <c r="A1" s="1"/>
      <c r="B1" s="77" t="s">
        <v>74</v>
      </c>
      <c r="C1" s="78"/>
      <c r="D1" s="79" t="s">
        <v>75</v>
      </c>
      <c r="E1" s="80"/>
      <c r="F1" s="80"/>
      <c r="G1" s="78"/>
      <c r="H1" s="2"/>
    </row>
    <row r="2" spans="1:8" ht="15.75" thickBot="1" x14ac:dyDescent="0.3">
      <c r="A2" s="13" t="s">
        <v>0</v>
      </c>
      <c r="B2" s="3" t="s">
        <v>76</v>
      </c>
      <c r="C2" s="3" t="s">
        <v>77</v>
      </c>
      <c r="D2" s="4" t="s">
        <v>78</v>
      </c>
      <c r="E2" s="4" t="s">
        <v>79</v>
      </c>
      <c r="F2" s="4" t="s">
        <v>80</v>
      </c>
      <c r="G2" s="4" t="s">
        <v>81</v>
      </c>
      <c r="H2" s="14" t="s">
        <v>159</v>
      </c>
    </row>
    <row r="3" spans="1:8" ht="15.75" hidden="1" thickBot="1" x14ac:dyDescent="0.3">
      <c r="A3" s="5">
        <v>62</v>
      </c>
      <c r="B3" s="5" t="s">
        <v>96</v>
      </c>
      <c r="C3" s="5"/>
      <c r="D3" s="6">
        <v>1</v>
      </c>
      <c r="E3" s="6">
        <v>1</v>
      </c>
      <c r="F3" s="9">
        <v>7</v>
      </c>
      <c r="G3" s="8">
        <v>7</v>
      </c>
      <c r="H3" s="15">
        <f>AVERAGEIF(Table1[[#This Row],[احمد عبدالله]:[ياسر عبدالمجيد]],"&lt;&gt;7")</f>
        <v>1</v>
      </c>
    </row>
    <row r="4" spans="1:8" ht="15.75" hidden="1" thickBot="1" x14ac:dyDescent="0.3">
      <c r="A4" s="5">
        <v>67</v>
      </c>
      <c r="B4" s="5" t="s">
        <v>97</v>
      </c>
      <c r="C4" s="5"/>
      <c r="D4" s="6">
        <v>1</v>
      </c>
      <c r="E4" s="6">
        <v>1</v>
      </c>
      <c r="F4" s="9">
        <v>7</v>
      </c>
      <c r="G4" s="8">
        <v>7</v>
      </c>
      <c r="H4" s="15">
        <f>AVERAGEIF(Table1[[#This Row],[احمد عبدالله]:[ياسر عبدالمجيد]],"&lt;&gt;7")</f>
        <v>1</v>
      </c>
    </row>
    <row r="5" spans="1:8" ht="15.75" thickBot="1" x14ac:dyDescent="0.3">
      <c r="A5" s="5">
        <v>18</v>
      </c>
      <c r="B5" s="5" t="s">
        <v>82</v>
      </c>
      <c r="C5" s="5" t="s">
        <v>12</v>
      </c>
      <c r="D5" s="6">
        <v>1</v>
      </c>
      <c r="E5" s="6">
        <v>1</v>
      </c>
      <c r="F5" s="6">
        <v>3</v>
      </c>
      <c r="G5" s="7">
        <v>1</v>
      </c>
      <c r="H5" s="15">
        <f>AVERAGEIF(Table1[[#This Row],[احمد عبدالله]:[ياسر عبدالمجيد]],"&lt;&gt;7")</f>
        <v>1.5</v>
      </c>
    </row>
    <row r="6" spans="1:8" ht="15.75" hidden="1" thickBot="1" x14ac:dyDescent="0.3">
      <c r="A6" s="5">
        <v>13</v>
      </c>
      <c r="B6" s="5" t="s">
        <v>99</v>
      </c>
      <c r="C6" s="5" t="s">
        <v>8</v>
      </c>
      <c r="D6" s="6">
        <v>2</v>
      </c>
      <c r="E6" s="6">
        <v>1</v>
      </c>
      <c r="F6" s="9">
        <v>7</v>
      </c>
      <c r="G6" s="8">
        <v>7</v>
      </c>
      <c r="H6" s="15">
        <f>AVERAGEIF(Table1[[#This Row],[احمد عبدالله]:[ياسر عبدالمجيد]],"&lt;&gt;7")</f>
        <v>1.5</v>
      </c>
    </row>
    <row r="7" spans="1:8" ht="15.75" hidden="1" thickBot="1" x14ac:dyDescent="0.3">
      <c r="A7" s="5">
        <v>36</v>
      </c>
      <c r="B7" s="5" t="s">
        <v>102</v>
      </c>
      <c r="C7" s="5"/>
      <c r="D7" s="6">
        <v>2</v>
      </c>
      <c r="E7" s="6">
        <v>1</v>
      </c>
      <c r="F7" s="9">
        <v>7</v>
      </c>
      <c r="G7" s="8">
        <v>7</v>
      </c>
      <c r="H7" s="15">
        <f>AVERAGEIF(Table1[[#This Row],[احمد عبدالله]:[ياسر عبدالمجيد]],"&lt;&gt;7")</f>
        <v>1.5</v>
      </c>
    </row>
    <row r="8" spans="1:8" ht="15.75" hidden="1" thickBot="1" x14ac:dyDescent="0.3">
      <c r="A8" s="5">
        <v>59</v>
      </c>
      <c r="B8" s="5" t="s">
        <v>103</v>
      </c>
      <c r="C8" s="5"/>
      <c r="D8" s="6">
        <v>2</v>
      </c>
      <c r="E8" s="6">
        <v>1</v>
      </c>
      <c r="F8" s="9">
        <v>7</v>
      </c>
      <c r="G8" s="8">
        <v>7</v>
      </c>
      <c r="H8" s="15">
        <f>AVERAGEIF(Table1[[#This Row],[احمد عبدالله]:[ياسر عبدالمجيد]],"&lt;&gt;7")</f>
        <v>1.5</v>
      </c>
    </row>
    <row r="9" spans="1:8" ht="15.75" hidden="1" thickBot="1" x14ac:dyDescent="0.3">
      <c r="A9" s="5">
        <v>65</v>
      </c>
      <c r="B9" s="5" t="s">
        <v>104</v>
      </c>
      <c r="C9" s="5"/>
      <c r="D9" s="6">
        <v>2</v>
      </c>
      <c r="E9" s="6">
        <v>1</v>
      </c>
      <c r="F9" s="9">
        <v>7</v>
      </c>
      <c r="G9" s="8">
        <v>7</v>
      </c>
      <c r="H9" s="15">
        <f>AVERAGEIF(Table1[[#This Row],[احمد عبدالله]:[ياسر عبدالمجيد]],"&lt;&gt;7")</f>
        <v>1.5</v>
      </c>
    </row>
    <row r="10" spans="1:8" ht="15.75" thickBot="1" x14ac:dyDescent="0.3">
      <c r="A10" s="5">
        <v>45</v>
      </c>
      <c r="B10" s="5" t="s">
        <v>89</v>
      </c>
      <c r="C10" s="5"/>
      <c r="D10" s="6">
        <v>1</v>
      </c>
      <c r="E10" s="6">
        <v>1</v>
      </c>
      <c r="F10" s="6">
        <v>3</v>
      </c>
      <c r="G10" s="8">
        <v>7</v>
      </c>
      <c r="H10" s="15">
        <f>AVERAGEIF(Table1[[#This Row],[احمد عبدالله]:[ياسر عبدالمجيد]],"&lt;&gt;7")</f>
        <v>1.6666666666666667</v>
      </c>
    </row>
    <row r="11" spans="1:8" ht="15.75" thickBot="1" x14ac:dyDescent="0.3">
      <c r="A11" s="5">
        <v>27</v>
      </c>
      <c r="B11" s="5" t="s">
        <v>83</v>
      </c>
      <c r="C11" s="5" t="s">
        <v>25</v>
      </c>
      <c r="D11" s="6">
        <v>1</v>
      </c>
      <c r="E11" s="6">
        <v>1</v>
      </c>
      <c r="F11" s="6">
        <v>2</v>
      </c>
      <c r="G11" s="7">
        <v>3</v>
      </c>
      <c r="H11" s="15">
        <f>AVERAGEIF(Table1[[#This Row],[احمد عبدالله]:[ياسر عبدالمجيد]],"&lt;&gt;7")</f>
        <v>1.75</v>
      </c>
    </row>
    <row r="12" spans="1:8" ht="15.75" thickBot="1" x14ac:dyDescent="0.3">
      <c r="A12" s="5">
        <v>41</v>
      </c>
      <c r="B12" s="5" t="s">
        <v>84</v>
      </c>
      <c r="C12" s="5"/>
      <c r="D12" s="6">
        <v>1</v>
      </c>
      <c r="E12" s="6">
        <v>2</v>
      </c>
      <c r="F12" s="6">
        <v>1</v>
      </c>
      <c r="G12" s="7">
        <v>3</v>
      </c>
      <c r="H12" s="15">
        <f>AVERAGEIF(Table1[[#This Row],[احمد عبدالله]:[ياسر عبدالمجيد]],"&lt;&gt;7")</f>
        <v>1.75</v>
      </c>
    </row>
    <row r="13" spans="1:8" ht="15.75" thickBot="1" x14ac:dyDescent="0.3">
      <c r="A13" s="5">
        <v>3</v>
      </c>
      <c r="B13" s="5" t="s">
        <v>85</v>
      </c>
      <c r="C13" s="5" t="s">
        <v>86</v>
      </c>
      <c r="D13" s="6">
        <v>3</v>
      </c>
      <c r="E13" s="6">
        <v>1</v>
      </c>
      <c r="F13" s="6">
        <v>3</v>
      </c>
      <c r="G13" s="7">
        <v>1</v>
      </c>
      <c r="H13" s="15">
        <f>AVERAGEIF(Table1[[#This Row],[احمد عبدالله]:[ياسر عبدالمجيد]],"&lt;&gt;7")</f>
        <v>2</v>
      </c>
    </row>
    <row r="14" spans="1:8" ht="15.75" thickBot="1" x14ac:dyDescent="0.3">
      <c r="A14" s="5">
        <v>22</v>
      </c>
      <c r="B14" s="5" t="s">
        <v>90</v>
      </c>
      <c r="C14" s="5" t="s">
        <v>91</v>
      </c>
      <c r="D14" s="6">
        <v>4</v>
      </c>
      <c r="E14" s="6">
        <v>1</v>
      </c>
      <c r="F14" s="6">
        <v>1</v>
      </c>
      <c r="G14" s="8">
        <v>7</v>
      </c>
      <c r="H14" s="15">
        <f>AVERAGEIF(Table1[[#This Row],[احمد عبدالله]:[ياسر عبدالمجيد]],"&lt;&gt;7")</f>
        <v>2</v>
      </c>
    </row>
    <row r="15" spans="1:8" ht="15.75" hidden="1" thickBot="1" x14ac:dyDescent="0.3">
      <c r="A15" s="5">
        <v>10</v>
      </c>
      <c r="B15" s="5" t="s">
        <v>107</v>
      </c>
      <c r="C15" s="5" t="s">
        <v>108</v>
      </c>
      <c r="D15" s="6">
        <v>2</v>
      </c>
      <c r="E15" s="6">
        <v>2</v>
      </c>
      <c r="F15" s="9">
        <v>7</v>
      </c>
      <c r="G15" s="8">
        <v>7</v>
      </c>
      <c r="H15" s="15">
        <f>AVERAGEIF(Table1[[#This Row],[احمد عبدالله]:[ياسر عبدالمجيد]],"&lt;&gt;7")</f>
        <v>2</v>
      </c>
    </row>
    <row r="16" spans="1:8" ht="15.75" hidden="1" thickBot="1" x14ac:dyDescent="0.3">
      <c r="A16" s="5">
        <v>20</v>
      </c>
      <c r="B16" s="5" t="s">
        <v>109</v>
      </c>
      <c r="C16" s="5"/>
      <c r="D16" s="6">
        <v>3</v>
      </c>
      <c r="E16" s="6">
        <v>1</v>
      </c>
      <c r="F16" s="9">
        <v>7</v>
      </c>
      <c r="G16" s="8">
        <v>7</v>
      </c>
      <c r="H16" s="15">
        <f>AVERAGEIF(Table1[[#This Row],[احمد عبدالله]:[ياسر عبدالمجيد]],"&lt;&gt;7")</f>
        <v>2</v>
      </c>
    </row>
    <row r="17" spans="1:8" ht="15.75" hidden="1" thickBot="1" x14ac:dyDescent="0.3">
      <c r="A17" s="5">
        <v>33</v>
      </c>
      <c r="B17" s="5" t="s">
        <v>110</v>
      </c>
      <c r="C17" s="5"/>
      <c r="D17" s="6">
        <v>3</v>
      </c>
      <c r="E17" s="6">
        <v>1</v>
      </c>
      <c r="F17" s="9">
        <v>7</v>
      </c>
      <c r="G17" s="8">
        <v>7</v>
      </c>
      <c r="H17" s="15">
        <f>AVERAGEIF(Table1[[#This Row],[احمد عبدالله]:[ياسر عبدالمجيد]],"&lt;&gt;7")</f>
        <v>2</v>
      </c>
    </row>
    <row r="18" spans="1:8" ht="15.75" hidden="1" thickBot="1" x14ac:dyDescent="0.3">
      <c r="A18" s="5">
        <v>43</v>
      </c>
      <c r="B18" s="5" t="s">
        <v>111</v>
      </c>
      <c r="C18" s="5"/>
      <c r="D18" s="6">
        <v>2</v>
      </c>
      <c r="E18" s="6">
        <v>2</v>
      </c>
      <c r="F18" s="9">
        <v>7</v>
      </c>
      <c r="G18" s="8">
        <v>7</v>
      </c>
      <c r="H18" s="15">
        <f>AVERAGEIF(Table1[[#This Row],[احمد عبدالله]:[ياسر عبدالمجيد]],"&lt;&gt;7")</f>
        <v>2</v>
      </c>
    </row>
    <row r="19" spans="1:8" ht="15.75" hidden="1" thickBot="1" x14ac:dyDescent="0.3">
      <c r="A19" s="5">
        <v>60</v>
      </c>
      <c r="B19" s="5" t="s">
        <v>112</v>
      </c>
      <c r="C19" s="5"/>
      <c r="D19" s="6">
        <v>2</v>
      </c>
      <c r="E19" s="6">
        <v>2</v>
      </c>
      <c r="F19" s="9">
        <v>7</v>
      </c>
      <c r="G19" s="8">
        <v>7</v>
      </c>
      <c r="H19" s="15">
        <f>AVERAGEIF(Table1[[#This Row],[احمد عبدالله]:[ياسر عبدالمجيد]],"&lt;&gt;7")</f>
        <v>2</v>
      </c>
    </row>
    <row r="20" spans="1:8" ht="15.75" hidden="1" thickBot="1" x14ac:dyDescent="0.3">
      <c r="A20" s="5">
        <v>63</v>
      </c>
      <c r="B20" s="5" t="s">
        <v>113</v>
      </c>
      <c r="C20" s="5"/>
      <c r="D20" s="6">
        <v>3</v>
      </c>
      <c r="E20" s="6">
        <v>1</v>
      </c>
      <c r="F20" s="9">
        <v>7</v>
      </c>
      <c r="G20" s="8">
        <v>7</v>
      </c>
      <c r="H20" s="15">
        <f>AVERAGEIF(Table1[[#This Row],[احمد عبدالله]:[ياسر عبدالمجيد]],"&lt;&gt;7")</f>
        <v>2</v>
      </c>
    </row>
    <row r="21" spans="1:8" ht="15.75" hidden="1" thickBot="1" x14ac:dyDescent="0.3">
      <c r="A21" s="5">
        <v>64</v>
      </c>
      <c r="B21" s="5" t="s">
        <v>114</v>
      </c>
      <c r="C21" s="5"/>
      <c r="D21" s="6">
        <v>3</v>
      </c>
      <c r="E21" s="6">
        <v>1</v>
      </c>
      <c r="F21" s="9">
        <v>7</v>
      </c>
      <c r="G21" s="8">
        <v>7</v>
      </c>
      <c r="H21" s="15">
        <f>AVERAGEIF(Table1[[#This Row],[احمد عبدالله]:[ياسر عبدالمجيد]],"&lt;&gt;7")</f>
        <v>2</v>
      </c>
    </row>
    <row r="22" spans="1:8" ht="15.75" thickBot="1" x14ac:dyDescent="0.3">
      <c r="A22" s="5">
        <v>5</v>
      </c>
      <c r="B22" s="5" t="s">
        <v>92</v>
      </c>
      <c r="C22" s="5"/>
      <c r="D22" s="6">
        <v>3</v>
      </c>
      <c r="E22" s="6">
        <v>1</v>
      </c>
      <c r="F22" s="9">
        <v>7</v>
      </c>
      <c r="G22" s="7">
        <v>3</v>
      </c>
      <c r="H22" s="15">
        <f>AVERAGEIF(Table1[[#This Row],[احمد عبدالله]:[ياسر عبدالمجيد]],"&lt;&gt;7")</f>
        <v>2.3333333333333335</v>
      </c>
    </row>
    <row r="23" spans="1:8" ht="15.75" thickBot="1" x14ac:dyDescent="0.3">
      <c r="A23" s="5">
        <v>28</v>
      </c>
      <c r="B23" s="5" t="s">
        <v>93</v>
      </c>
      <c r="C23" s="5" t="s">
        <v>94</v>
      </c>
      <c r="D23" s="6">
        <v>5</v>
      </c>
      <c r="E23" s="6">
        <v>1</v>
      </c>
      <c r="F23" s="6">
        <v>1</v>
      </c>
      <c r="G23" s="8">
        <v>7</v>
      </c>
      <c r="H23" s="15">
        <f>AVERAGEIF(Table1[[#This Row],[احمد عبدالله]:[ياسر عبدالمجيد]],"&lt;&gt;7")</f>
        <v>2.3333333333333335</v>
      </c>
    </row>
    <row r="24" spans="1:8" ht="15.75" thickBot="1" x14ac:dyDescent="0.3">
      <c r="A24" s="5">
        <v>26</v>
      </c>
      <c r="B24" s="5" t="s">
        <v>87</v>
      </c>
      <c r="C24" s="5" t="s">
        <v>22</v>
      </c>
      <c r="D24" s="6">
        <v>1</v>
      </c>
      <c r="E24" s="6">
        <v>5</v>
      </c>
      <c r="F24" s="6">
        <v>1</v>
      </c>
      <c r="G24" s="7">
        <v>3</v>
      </c>
      <c r="H24" s="15">
        <f>AVERAGEIF(Table1[[#This Row],[احمد عبدالله]:[ياسر عبدالمجيد]],"&lt;&gt;7")</f>
        <v>2.5</v>
      </c>
    </row>
    <row r="25" spans="1:8" ht="15.75" thickBot="1" x14ac:dyDescent="0.3">
      <c r="A25" s="5">
        <v>42</v>
      </c>
      <c r="B25" s="5" t="s">
        <v>88</v>
      </c>
      <c r="C25" s="5"/>
      <c r="D25" s="6">
        <v>2</v>
      </c>
      <c r="E25" s="6">
        <v>4</v>
      </c>
      <c r="F25" s="6">
        <v>1</v>
      </c>
      <c r="G25" s="7">
        <v>3</v>
      </c>
      <c r="H25" s="15">
        <f>AVERAGEIF(Table1[[#This Row],[احمد عبدالله]:[ياسر عبدالمجيد]],"&lt;&gt;7")</f>
        <v>2.5</v>
      </c>
    </row>
    <row r="26" spans="1:8" ht="15.75" hidden="1" thickBot="1" x14ac:dyDescent="0.3">
      <c r="A26" s="5">
        <v>54</v>
      </c>
      <c r="B26" s="5" t="s">
        <v>120</v>
      </c>
      <c r="C26" s="5"/>
      <c r="D26" s="6">
        <v>4</v>
      </c>
      <c r="E26" s="6">
        <v>1</v>
      </c>
      <c r="F26" s="9">
        <v>7</v>
      </c>
      <c r="G26" s="8">
        <v>7</v>
      </c>
      <c r="H26" s="15">
        <f>AVERAGEIF(Table1[[#This Row],[احمد عبدالله]:[ياسر عبدالمجيد]],"&lt;&gt;7")</f>
        <v>2.5</v>
      </c>
    </row>
    <row r="27" spans="1:8" ht="15.75" hidden="1" thickBot="1" x14ac:dyDescent="0.3">
      <c r="A27" s="5">
        <v>55</v>
      </c>
      <c r="B27" s="5" t="s">
        <v>121</v>
      </c>
      <c r="C27" s="5"/>
      <c r="D27" s="6">
        <v>4</v>
      </c>
      <c r="E27" s="6">
        <v>1</v>
      </c>
      <c r="F27" s="9">
        <v>7</v>
      </c>
      <c r="G27" s="8">
        <v>7</v>
      </c>
      <c r="H27" s="15">
        <f>AVERAGEIF(Table1[[#This Row],[احمد عبدالله]:[ياسر عبدالمجيد]],"&lt;&gt;7")</f>
        <v>2.5</v>
      </c>
    </row>
    <row r="28" spans="1:8" ht="15.75" hidden="1" thickBot="1" x14ac:dyDescent="0.3">
      <c r="A28" s="5">
        <v>56</v>
      </c>
      <c r="B28" s="5" t="s">
        <v>122</v>
      </c>
      <c r="C28" s="5"/>
      <c r="D28" s="6">
        <v>4</v>
      </c>
      <c r="E28" s="6">
        <v>1</v>
      </c>
      <c r="F28" s="9">
        <v>7</v>
      </c>
      <c r="G28" s="8">
        <v>7</v>
      </c>
      <c r="H28" s="15">
        <f>AVERAGEIF(Table1[[#This Row],[احمد عبدالله]:[ياسر عبدالمجيد]],"&lt;&gt;7")</f>
        <v>2.5</v>
      </c>
    </row>
    <row r="29" spans="1:8" ht="15.75" hidden="1" thickBot="1" x14ac:dyDescent="0.3">
      <c r="A29" s="5">
        <v>57</v>
      </c>
      <c r="B29" s="5" t="s">
        <v>123</v>
      </c>
      <c r="C29" s="5"/>
      <c r="D29" s="6">
        <v>4</v>
      </c>
      <c r="E29" s="6">
        <v>1</v>
      </c>
      <c r="F29" s="9">
        <v>7</v>
      </c>
      <c r="G29" s="8">
        <v>7</v>
      </c>
      <c r="H29" s="15">
        <f>AVERAGEIF(Table1[[#This Row],[احمد عبدالله]:[ياسر عبدالمجيد]],"&lt;&gt;7")</f>
        <v>2.5</v>
      </c>
    </row>
    <row r="30" spans="1:8" ht="15.75" hidden="1" thickBot="1" x14ac:dyDescent="0.3">
      <c r="A30" s="5">
        <v>58</v>
      </c>
      <c r="B30" s="5" t="s">
        <v>124</v>
      </c>
      <c r="C30" s="5"/>
      <c r="D30" s="6">
        <v>4</v>
      </c>
      <c r="E30" s="6">
        <v>1</v>
      </c>
      <c r="F30" s="9">
        <v>7</v>
      </c>
      <c r="G30" s="8">
        <v>7</v>
      </c>
      <c r="H30" s="15">
        <f>AVERAGEIF(Table1[[#This Row],[احمد عبدالله]:[ياسر عبدالمجيد]],"&lt;&gt;7")</f>
        <v>2.5</v>
      </c>
    </row>
    <row r="31" spans="1:8" ht="15.75" hidden="1" thickBot="1" x14ac:dyDescent="0.3">
      <c r="A31" s="5">
        <v>61</v>
      </c>
      <c r="B31" s="5" t="s">
        <v>125</v>
      </c>
      <c r="C31" s="5"/>
      <c r="D31" s="6">
        <v>3</v>
      </c>
      <c r="E31" s="6">
        <v>2</v>
      </c>
      <c r="F31" s="9">
        <v>7</v>
      </c>
      <c r="G31" s="8">
        <v>7</v>
      </c>
      <c r="H31" s="15">
        <f>AVERAGEIF(Table1[[#This Row],[احمد عبدالله]:[ياسر عبدالمجيد]],"&lt;&gt;7")</f>
        <v>2.5</v>
      </c>
    </row>
    <row r="32" spans="1:8" ht="15.75" hidden="1" thickBot="1" x14ac:dyDescent="0.3">
      <c r="A32" s="5">
        <v>66</v>
      </c>
      <c r="B32" s="5" t="s">
        <v>126</v>
      </c>
      <c r="C32" s="5"/>
      <c r="D32" s="6">
        <v>4</v>
      </c>
      <c r="E32" s="6">
        <v>1</v>
      </c>
      <c r="F32" s="9">
        <v>7</v>
      </c>
      <c r="G32" s="8">
        <v>7</v>
      </c>
      <c r="H32" s="15">
        <f>AVERAGEIF(Table1[[#This Row],[احمد عبدالله]:[ياسر عبدالمجيد]],"&lt;&gt;7")</f>
        <v>2.5</v>
      </c>
    </row>
    <row r="33" spans="1:8" ht="15.75" hidden="1" thickBot="1" x14ac:dyDescent="0.3">
      <c r="A33" s="5">
        <v>69</v>
      </c>
      <c r="B33" s="5" t="s">
        <v>127</v>
      </c>
      <c r="C33" s="5"/>
      <c r="D33" s="6">
        <v>3</v>
      </c>
      <c r="E33" s="6">
        <v>2</v>
      </c>
      <c r="F33" s="9">
        <v>7</v>
      </c>
      <c r="G33" s="8">
        <v>7</v>
      </c>
      <c r="H33" s="15">
        <f>AVERAGEIF(Table1[[#This Row],[احمد عبدالله]:[ياسر عبدالمجيد]],"&lt;&gt;7")</f>
        <v>2.5</v>
      </c>
    </row>
    <row r="34" spans="1:8" ht="15.75" hidden="1" thickBot="1" x14ac:dyDescent="0.3">
      <c r="A34" s="5">
        <v>1</v>
      </c>
      <c r="B34" s="5" t="s">
        <v>128</v>
      </c>
      <c r="C34" s="5" t="s">
        <v>129</v>
      </c>
      <c r="D34" s="6">
        <v>3</v>
      </c>
      <c r="E34" s="9">
        <v>7</v>
      </c>
      <c r="F34" s="6">
        <v>3</v>
      </c>
      <c r="G34" s="8">
        <v>7</v>
      </c>
      <c r="H34" s="15">
        <f>AVERAGEIF(Table1[[#This Row],[احمد عبدالله]:[ياسر عبدالمجيد]],"&lt;&gt;7")</f>
        <v>3</v>
      </c>
    </row>
    <row r="35" spans="1:8" ht="15.75" thickBot="1" x14ac:dyDescent="0.3">
      <c r="A35" s="5">
        <v>12</v>
      </c>
      <c r="B35" s="5" t="s">
        <v>98</v>
      </c>
      <c r="C35" s="5"/>
      <c r="D35" s="6">
        <v>3</v>
      </c>
      <c r="E35" s="6">
        <v>4</v>
      </c>
      <c r="F35" s="9">
        <v>7</v>
      </c>
      <c r="G35" s="7">
        <v>3</v>
      </c>
      <c r="H35" s="15">
        <f>AVERAGEIF(Table1[[#This Row],[احمد عبدالله]:[ياسر عبدالمجيد]],"&lt;&gt;7")</f>
        <v>3.3333333333333335</v>
      </c>
    </row>
    <row r="36" spans="1:8" ht="15.75" thickBot="1" x14ac:dyDescent="0.3">
      <c r="A36" s="5">
        <v>35</v>
      </c>
      <c r="B36" s="5" t="s">
        <v>101</v>
      </c>
      <c r="C36" s="5"/>
      <c r="D36" s="6">
        <v>3</v>
      </c>
      <c r="E36" s="6">
        <v>2</v>
      </c>
      <c r="F36" s="6">
        <v>5</v>
      </c>
      <c r="G36" s="8">
        <v>7</v>
      </c>
      <c r="H36" s="15">
        <f>AVERAGEIF(Table1[[#This Row],[احمد عبدالله]:[ياسر عبدالمجيد]],"&lt;&gt;7")</f>
        <v>3.3333333333333335</v>
      </c>
    </row>
    <row r="37" spans="1:8" ht="15.75" hidden="1" thickBot="1" x14ac:dyDescent="0.3">
      <c r="A37" s="5">
        <v>34</v>
      </c>
      <c r="B37" s="5" t="s">
        <v>136</v>
      </c>
      <c r="C37" s="5"/>
      <c r="D37" s="6">
        <v>4</v>
      </c>
      <c r="E37" s="6">
        <v>3</v>
      </c>
      <c r="F37" s="9">
        <v>7</v>
      </c>
      <c r="G37" s="8">
        <v>7</v>
      </c>
      <c r="H37" s="15">
        <f>AVERAGEIF(Table1[[#This Row],[احمد عبدالله]:[ياسر عبدالمجيد]],"&lt;&gt;7")</f>
        <v>3.5</v>
      </c>
    </row>
    <row r="38" spans="1:8" ht="15.75" thickBot="1" x14ac:dyDescent="0.3">
      <c r="A38" s="5">
        <v>8</v>
      </c>
      <c r="B38" s="5" t="s">
        <v>105</v>
      </c>
      <c r="C38" s="5" t="s">
        <v>106</v>
      </c>
      <c r="D38" s="6">
        <v>4</v>
      </c>
      <c r="E38" s="6">
        <v>3</v>
      </c>
      <c r="F38" s="6">
        <v>4</v>
      </c>
      <c r="G38" s="8">
        <v>7</v>
      </c>
      <c r="H38" s="15">
        <f>AVERAGEIF(Table1[[#This Row],[احمد عبدالله]:[ياسر عبدالمجيد]],"&lt;&gt;7")</f>
        <v>3.6666666666666665</v>
      </c>
    </row>
    <row r="39" spans="1:8" ht="15.75" thickBot="1" x14ac:dyDescent="0.3">
      <c r="A39" s="5">
        <v>46</v>
      </c>
      <c r="B39" s="5" t="s">
        <v>95</v>
      </c>
      <c r="C39" s="5"/>
      <c r="D39" s="6">
        <v>1</v>
      </c>
      <c r="E39" s="6">
        <v>6</v>
      </c>
      <c r="F39" s="6">
        <v>5</v>
      </c>
      <c r="G39" s="7">
        <v>3</v>
      </c>
      <c r="H39" s="15">
        <f>AVERAGEIF(Table1[[#This Row],[احمد عبدالله]:[ياسر عبدالمجيد]],"&lt;&gt;7")</f>
        <v>3.75</v>
      </c>
    </row>
    <row r="40" spans="1:8" ht="15.75" thickBot="1" x14ac:dyDescent="0.3">
      <c r="A40" s="5">
        <v>6</v>
      </c>
      <c r="B40" s="5" t="s">
        <v>115</v>
      </c>
      <c r="C40" s="5"/>
      <c r="D40" s="6">
        <v>5</v>
      </c>
      <c r="E40" s="6">
        <v>1</v>
      </c>
      <c r="F40" s="6">
        <v>6</v>
      </c>
      <c r="G40" s="8">
        <v>7</v>
      </c>
      <c r="H40" s="15">
        <f>AVERAGEIF(Table1[[#This Row],[احمد عبدالله]:[ياسر عبدالمجيد]],"&lt;&gt;7")</f>
        <v>4</v>
      </c>
    </row>
    <row r="41" spans="1:8" ht="15.75" thickBot="1" x14ac:dyDescent="0.3">
      <c r="A41" s="5">
        <v>38</v>
      </c>
      <c r="B41" s="5" t="s">
        <v>116</v>
      </c>
      <c r="C41" s="5"/>
      <c r="D41" s="6">
        <v>5</v>
      </c>
      <c r="E41" s="6">
        <v>3</v>
      </c>
      <c r="F41" s="6">
        <v>4</v>
      </c>
      <c r="G41" s="8">
        <v>7</v>
      </c>
      <c r="H41" s="15">
        <f>AVERAGEIF(Table1[[#This Row],[احمد عبدالله]:[ياسر عبدالمجيد]],"&lt;&gt;7")</f>
        <v>4</v>
      </c>
    </row>
    <row r="42" spans="1:8" ht="15.75" thickBot="1" x14ac:dyDescent="0.3">
      <c r="A42" s="5">
        <v>40</v>
      </c>
      <c r="B42" s="5" t="s">
        <v>117</v>
      </c>
      <c r="C42" s="5"/>
      <c r="D42" s="6">
        <v>4</v>
      </c>
      <c r="E42" s="6">
        <v>3</v>
      </c>
      <c r="F42" s="6">
        <v>5</v>
      </c>
      <c r="G42" s="8">
        <v>7</v>
      </c>
      <c r="H42" s="15">
        <f>AVERAGEIF(Table1[[#This Row],[احمد عبدالله]:[ياسر عبدالمجيد]],"&lt;&gt;7")</f>
        <v>4</v>
      </c>
    </row>
    <row r="43" spans="1:8" ht="15.75" thickBot="1" x14ac:dyDescent="0.3">
      <c r="A43" s="5">
        <v>47</v>
      </c>
      <c r="B43" s="5" t="s">
        <v>118</v>
      </c>
      <c r="C43" s="5"/>
      <c r="D43" s="6">
        <v>5</v>
      </c>
      <c r="E43" s="6">
        <v>4</v>
      </c>
      <c r="F43" s="9">
        <v>7</v>
      </c>
      <c r="G43" s="7">
        <v>3</v>
      </c>
      <c r="H43" s="15">
        <f>AVERAGEIF(Table1[[#This Row],[احمد عبدالله]:[ياسر عبدالمجيد]],"&lt;&gt;7")</f>
        <v>4</v>
      </c>
    </row>
    <row r="44" spans="1:8" ht="15.75" thickBot="1" x14ac:dyDescent="0.3">
      <c r="A44" s="5">
        <v>50</v>
      </c>
      <c r="B44" s="5" t="s">
        <v>119</v>
      </c>
      <c r="C44" s="5"/>
      <c r="D44" s="6">
        <v>5</v>
      </c>
      <c r="E44" s="6">
        <v>6</v>
      </c>
      <c r="F44" s="6">
        <v>1</v>
      </c>
      <c r="G44" s="8">
        <v>7</v>
      </c>
      <c r="H44" s="15">
        <f>AVERAGEIF(Table1[[#This Row],[احمد عبدالله]:[ياسر عبدالمجيد]],"&lt;&gt;7")</f>
        <v>4</v>
      </c>
    </row>
    <row r="45" spans="1:8" ht="15.75" hidden="1" thickBot="1" x14ac:dyDescent="0.3">
      <c r="A45" s="5">
        <v>2</v>
      </c>
      <c r="B45" s="5" t="s">
        <v>138</v>
      </c>
      <c r="C45" s="5" t="s">
        <v>139</v>
      </c>
      <c r="D45" s="6">
        <v>4</v>
      </c>
      <c r="E45" s="9">
        <v>7</v>
      </c>
      <c r="F45" s="6">
        <v>4</v>
      </c>
      <c r="G45" s="8">
        <v>7</v>
      </c>
      <c r="H45" s="15">
        <f>AVERAGEIF(Table1[[#This Row],[احمد عبدالله]:[ياسر عبدالمجيد]],"&lt;&gt;7")</f>
        <v>4</v>
      </c>
    </row>
    <row r="46" spans="1:8" ht="15.75" hidden="1" thickBot="1" x14ac:dyDescent="0.3">
      <c r="A46" s="5">
        <v>23</v>
      </c>
      <c r="B46" s="5" t="s">
        <v>140</v>
      </c>
      <c r="C46" s="5" t="s">
        <v>141</v>
      </c>
      <c r="D46" s="6">
        <v>2</v>
      </c>
      <c r="E46" s="6">
        <v>6</v>
      </c>
      <c r="F46" s="9">
        <v>7</v>
      </c>
      <c r="G46" s="8">
        <v>7</v>
      </c>
      <c r="H46" s="15">
        <f>AVERAGEIF(Table1[[#This Row],[احمد عبدالله]:[ياسر عبدالمجيد]],"&lt;&gt;7")</f>
        <v>4</v>
      </c>
    </row>
    <row r="47" spans="1:8" ht="15.75" hidden="1" thickBot="1" x14ac:dyDescent="0.3">
      <c r="A47" s="5">
        <v>31</v>
      </c>
      <c r="B47" s="5" t="s">
        <v>142</v>
      </c>
      <c r="C47" s="5"/>
      <c r="D47" s="6">
        <v>4</v>
      </c>
      <c r="E47" s="6">
        <v>4</v>
      </c>
      <c r="F47" s="9">
        <v>7</v>
      </c>
      <c r="G47" s="8">
        <v>7</v>
      </c>
      <c r="H47" s="15">
        <f>AVERAGEIF(Table1[[#This Row],[احمد عبدالله]:[ياسر عبدالمجيد]],"&lt;&gt;7")</f>
        <v>4</v>
      </c>
    </row>
    <row r="48" spans="1:8" ht="15.75" hidden="1" thickBot="1" x14ac:dyDescent="0.3">
      <c r="A48" s="5">
        <v>32</v>
      </c>
      <c r="B48" s="5" t="s">
        <v>143</v>
      </c>
      <c r="C48" s="5"/>
      <c r="D48" s="6">
        <v>4</v>
      </c>
      <c r="E48" s="6">
        <v>4</v>
      </c>
      <c r="F48" s="9">
        <v>7</v>
      </c>
      <c r="G48" s="8">
        <v>7</v>
      </c>
      <c r="H48" s="15">
        <f>AVERAGEIF(Table1[[#This Row],[احمد عبدالله]:[ياسر عبدالمجيد]],"&lt;&gt;7")</f>
        <v>4</v>
      </c>
    </row>
    <row r="49" spans="1:8" ht="15.75" hidden="1" thickBot="1" x14ac:dyDescent="0.3">
      <c r="A49" s="5">
        <v>44</v>
      </c>
      <c r="B49" s="5" t="s">
        <v>144</v>
      </c>
      <c r="C49" s="5"/>
      <c r="D49" s="6">
        <v>4</v>
      </c>
      <c r="E49" s="6">
        <v>4</v>
      </c>
      <c r="F49" s="9">
        <v>7</v>
      </c>
      <c r="G49" s="8">
        <v>7</v>
      </c>
      <c r="H49" s="15">
        <f>AVERAGEIF(Table1[[#This Row],[احمد عبدالله]:[ياسر عبدالمجيد]],"&lt;&gt;7")</f>
        <v>4</v>
      </c>
    </row>
    <row r="50" spans="1:8" ht="15.75" thickBot="1" x14ac:dyDescent="0.3">
      <c r="A50" s="5">
        <v>19</v>
      </c>
      <c r="B50" s="5" t="s">
        <v>100</v>
      </c>
      <c r="C50" s="5" t="s">
        <v>15</v>
      </c>
      <c r="D50" s="6">
        <v>6</v>
      </c>
      <c r="E50" s="6">
        <v>5</v>
      </c>
      <c r="F50" s="6">
        <v>3</v>
      </c>
      <c r="G50" s="7">
        <v>3</v>
      </c>
      <c r="H50" s="15">
        <f>AVERAGEIF(Table1[[#This Row],[احمد عبدالله]:[ياسر عبدالمجيد]],"&lt;&gt;7")</f>
        <v>4.25</v>
      </c>
    </row>
    <row r="51" spans="1:8" ht="15.75" thickBot="1" x14ac:dyDescent="0.3">
      <c r="A51" s="5">
        <v>9</v>
      </c>
      <c r="B51" s="5" t="s">
        <v>130</v>
      </c>
      <c r="C51" s="5" t="s">
        <v>131</v>
      </c>
      <c r="D51" s="6">
        <v>4</v>
      </c>
      <c r="E51" s="6">
        <v>5</v>
      </c>
      <c r="F51" s="6">
        <v>4</v>
      </c>
      <c r="G51" s="8">
        <v>7</v>
      </c>
      <c r="H51" s="15">
        <f>AVERAGEIF(Table1[[#This Row],[احمد عبدالله]:[ياسر عبدالمجيد]],"&lt;&gt;7")</f>
        <v>4.333333333333333</v>
      </c>
    </row>
    <row r="52" spans="1:8" ht="15.75" thickBot="1" x14ac:dyDescent="0.3">
      <c r="A52" s="5">
        <v>14</v>
      </c>
      <c r="B52" s="5" t="s">
        <v>132</v>
      </c>
      <c r="C52" s="5"/>
      <c r="D52" s="6">
        <v>4</v>
      </c>
      <c r="E52" s="6">
        <v>5</v>
      </c>
      <c r="F52" s="6">
        <v>4</v>
      </c>
      <c r="G52" s="8">
        <v>7</v>
      </c>
      <c r="H52" s="15">
        <f>AVERAGEIF(Table1[[#This Row],[احمد عبدالله]:[ياسر عبدالمجيد]],"&lt;&gt;7")</f>
        <v>4.333333333333333</v>
      </c>
    </row>
    <row r="53" spans="1:8" ht="15.75" thickBot="1" x14ac:dyDescent="0.3">
      <c r="A53" s="5">
        <v>37</v>
      </c>
      <c r="B53" s="5" t="s">
        <v>133</v>
      </c>
      <c r="C53" s="5"/>
      <c r="D53" s="6">
        <v>5</v>
      </c>
      <c r="E53" s="6">
        <v>4</v>
      </c>
      <c r="F53" s="6">
        <v>4</v>
      </c>
      <c r="G53" s="8">
        <v>7</v>
      </c>
      <c r="H53" s="15">
        <f>AVERAGEIF(Table1[[#This Row],[احمد عبدالله]:[ياسر عبدالمجيد]],"&lt;&gt;7")</f>
        <v>4.333333333333333</v>
      </c>
    </row>
    <row r="54" spans="1:8" ht="15.75" thickBot="1" x14ac:dyDescent="0.3">
      <c r="A54" s="5">
        <v>49</v>
      </c>
      <c r="B54" s="5" t="s">
        <v>134</v>
      </c>
      <c r="C54" s="5"/>
      <c r="D54" s="6">
        <v>4</v>
      </c>
      <c r="E54" s="6">
        <v>6</v>
      </c>
      <c r="F54" s="9">
        <v>7</v>
      </c>
      <c r="G54" s="7">
        <v>3</v>
      </c>
      <c r="H54" s="15">
        <f>AVERAGEIF(Table1[[#This Row],[احمد عبدالله]:[ياسر عبدالمجيد]],"&lt;&gt;7")</f>
        <v>4.333333333333333</v>
      </c>
    </row>
    <row r="55" spans="1:8" ht="15.75" hidden="1" thickBot="1" x14ac:dyDescent="0.3">
      <c r="A55" s="5">
        <v>11</v>
      </c>
      <c r="B55" s="5" t="s">
        <v>146</v>
      </c>
      <c r="C55" s="5"/>
      <c r="D55" s="6">
        <v>5</v>
      </c>
      <c r="E55" s="6">
        <v>4</v>
      </c>
      <c r="F55" s="9">
        <v>7</v>
      </c>
      <c r="G55" s="8">
        <v>7</v>
      </c>
      <c r="H55" s="15">
        <f>AVERAGEIF(Table1[[#This Row],[احمد عبدالله]:[ياسر عبدالمجيد]],"&lt;&gt;7")</f>
        <v>4.5</v>
      </c>
    </row>
    <row r="56" spans="1:8" ht="15.75" hidden="1" thickBot="1" x14ac:dyDescent="0.3">
      <c r="A56" s="5">
        <v>48</v>
      </c>
      <c r="B56" s="5" t="s">
        <v>147</v>
      </c>
      <c r="C56" s="5"/>
      <c r="D56" s="6">
        <v>5</v>
      </c>
      <c r="E56" s="6">
        <v>4</v>
      </c>
      <c r="F56" s="9">
        <v>7</v>
      </c>
      <c r="G56" s="8">
        <v>7</v>
      </c>
      <c r="H56" s="15">
        <f>AVERAGEIF(Table1[[#This Row],[احمد عبدالله]:[ياسر عبدالمجيد]],"&lt;&gt;7")</f>
        <v>4.5</v>
      </c>
    </row>
    <row r="57" spans="1:8" ht="15.75" hidden="1" thickBot="1" x14ac:dyDescent="0.3">
      <c r="A57" s="5">
        <v>53</v>
      </c>
      <c r="B57" s="5" t="s">
        <v>148</v>
      </c>
      <c r="C57" s="5"/>
      <c r="D57" s="6">
        <v>5</v>
      </c>
      <c r="E57" s="6">
        <v>4</v>
      </c>
      <c r="F57" s="9">
        <v>7</v>
      </c>
      <c r="G57" s="8">
        <v>7</v>
      </c>
      <c r="H57" s="15">
        <f>AVERAGEIF(Table1[[#This Row],[احمد عبدالله]:[ياسر عبدالمجيد]],"&lt;&gt;7")</f>
        <v>4.5</v>
      </c>
    </row>
    <row r="58" spans="1:8" ht="15.75" thickBot="1" x14ac:dyDescent="0.3">
      <c r="A58" s="5">
        <v>7</v>
      </c>
      <c r="B58" s="5" t="s">
        <v>135</v>
      </c>
      <c r="C58" s="5"/>
      <c r="D58" s="6">
        <v>5</v>
      </c>
      <c r="E58" s="6">
        <v>3</v>
      </c>
      <c r="F58" s="6">
        <v>6</v>
      </c>
      <c r="G58" s="8">
        <v>7</v>
      </c>
      <c r="H58" s="15">
        <f>AVERAGEIF(Table1[[#This Row],[احمد عبدالله]:[ياسر عبدالمجيد]],"&lt;&gt;7")</f>
        <v>4.666666666666667</v>
      </c>
    </row>
    <row r="59" spans="1:8" ht="15.75" thickBot="1" x14ac:dyDescent="0.3">
      <c r="A59" s="5">
        <v>29</v>
      </c>
      <c r="B59" s="5"/>
      <c r="C59" s="5" t="s">
        <v>27</v>
      </c>
      <c r="D59" s="6">
        <v>6</v>
      </c>
      <c r="E59" s="6">
        <v>6</v>
      </c>
      <c r="F59" s="6">
        <v>2</v>
      </c>
      <c r="G59" s="8">
        <v>7</v>
      </c>
      <c r="H59" s="15">
        <f>AVERAGEIF(Table1[[#This Row],[احمد عبدالله]:[ياسر عبدالمجيد]],"&lt;&gt;7")</f>
        <v>4.666666666666667</v>
      </c>
    </row>
    <row r="60" spans="1:8" ht="15.75" thickBot="1" x14ac:dyDescent="0.3">
      <c r="A60" s="5">
        <v>39</v>
      </c>
      <c r="B60" s="5" t="s">
        <v>137</v>
      </c>
      <c r="C60" s="5"/>
      <c r="D60" s="6">
        <v>4</v>
      </c>
      <c r="E60" s="6">
        <v>6</v>
      </c>
      <c r="F60" s="6">
        <v>4</v>
      </c>
      <c r="G60" s="8">
        <v>7</v>
      </c>
      <c r="H60" s="15">
        <f>AVERAGEIF(Table1[[#This Row],[احمد عبدالله]:[ياسر عبدالمجيد]],"&lt;&gt;7")</f>
        <v>4.666666666666667</v>
      </c>
    </row>
    <row r="61" spans="1:8" ht="15.75" thickBot="1" x14ac:dyDescent="0.3">
      <c r="A61" s="5">
        <v>30</v>
      </c>
      <c r="B61" s="5"/>
      <c r="C61" s="5" t="s">
        <v>29</v>
      </c>
      <c r="D61" s="6">
        <v>6</v>
      </c>
      <c r="E61" s="6">
        <v>6</v>
      </c>
      <c r="F61" s="6">
        <v>1</v>
      </c>
      <c r="G61" s="7">
        <v>6</v>
      </c>
      <c r="H61" s="15">
        <f>AVERAGEIF(Table1[[#This Row],[احمد عبدالله]:[ياسر عبدالمجيد]],"&lt;&gt;7")</f>
        <v>4.75</v>
      </c>
    </row>
    <row r="62" spans="1:8" ht="15.75" hidden="1" thickBot="1" x14ac:dyDescent="0.3">
      <c r="A62" s="5">
        <v>4</v>
      </c>
      <c r="B62" s="5" t="s">
        <v>149</v>
      </c>
      <c r="C62" s="5"/>
      <c r="D62" s="6">
        <v>6</v>
      </c>
      <c r="E62" s="9">
        <v>7</v>
      </c>
      <c r="F62" s="9">
        <v>7</v>
      </c>
      <c r="G62" s="7">
        <v>4</v>
      </c>
      <c r="H62" s="15">
        <f>AVERAGEIF(Table1[[#This Row],[احمد عبدالله]:[ياسر عبدالمجيد]],"&lt;&gt;7")</f>
        <v>5</v>
      </c>
    </row>
    <row r="63" spans="1:8" ht="15.75" hidden="1" thickBot="1" x14ac:dyDescent="0.3">
      <c r="A63" s="5">
        <v>25</v>
      </c>
      <c r="B63" s="5" t="s">
        <v>150</v>
      </c>
      <c r="C63" s="5" t="s">
        <v>19</v>
      </c>
      <c r="D63" s="6">
        <v>5</v>
      </c>
      <c r="E63" s="6">
        <v>5</v>
      </c>
      <c r="F63" s="9">
        <v>7</v>
      </c>
      <c r="G63" s="8">
        <v>7</v>
      </c>
      <c r="H63" s="15">
        <f>AVERAGEIF(Table1[[#This Row],[احمد عبدالله]:[ياسر عبدالمجيد]],"&lt;&gt;7")</f>
        <v>5</v>
      </c>
    </row>
    <row r="64" spans="1:8" ht="15.75" thickBot="1" x14ac:dyDescent="0.3">
      <c r="A64" s="5">
        <v>52</v>
      </c>
      <c r="B64" s="5" t="s">
        <v>145</v>
      </c>
      <c r="C64" s="5"/>
      <c r="D64" s="6">
        <v>6</v>
      </c>
      <c r="E64" s="6">
        <v>6</v>
      </c>
      <c r="F64" s="6">
        <v>4</v>
      </c>
      <c r="G64" s="7">
        <v>6</v>
      </c>
      <c r="H64" s="15">
        <f>AVERAGEIF(Table1[[#This Row],[احمد عبدالله]:[ياسر عبدالمجيد]],"&lt;&gt;7")</f>
        <v>5.5</v>
      </c>
    </row>
    <row r="65" spans="1:8" ht="15.75" hidden="1" thickBot="1" x14ac:dyDescent="0.3">
      <c r="A65" s="5">
        <v>68</v>
      </c>
      <c r="B65" s="5" t="s">
        <v>154</v>
      </c>
      <c r="C65" s="5"/>
      <c r="D65" s="6">
        <v>5</v>
      </c>
      <c r="E65" s="6">
        <v>6</v>
      </c>
      <c r="F65" s="9">
        <v>7</v>
      </c>
      <c r="G65" s="8">
        <v>7</v>
      </c>
      <c r="H65" s="15">
        <f>AVERAGEIF(Table1[[#This Row],[احمد عبدالله]:[ياسر عبدالمجيد]],"&lt;&gt;7")</f>
        <v>5.5</v>
      </c>
    </row>
    <row r="66" spans="1:8" ht="15.75" thickBot="1" x14ac:dyDescent="0.3">
      <c r="A66" s="5">
        <v>51</v>
      </c>
      <c r="B66" s="5" t="s">
        <v>151</v>
      </c>
      <c r="C66" s="5"/>
      <c r="D66" s="6">
        <v>6</v>
      </c>
      <c r="E66" s="6">
        <v>6</v>
      </c>
      <c r="F66" s="6">
        <v>6</v>
      </c>
      <c r="G66" s="7">
        <v>6</v>
      </c>
      <c r="H66" s="15">
        <f>AVERAGEIF(Table1[[#This Row],[احمد عبدالله]:[ياسر عبدالمجيد]],"&lt;&gt;7")</f>
        <v>6</v>
      </c>
    </row>
    <row r="67" spans="1:8" ht="15.75" thickBot="1" x14ac:dyDescent="0.3">
      <c r="A67" s="5">
        <v>15</v>
      </c>
      <c r="B67" s="5" t="s">
        <v>152</v>
      </c>
      <c r="C67" s="5"/>
      <c r="D67" s="6">
        <v>6</v>
      </c>
      <c r="E67" s="6">
        <v>6</v>
      </c>
      <c r="F67" s="9">
        <v>7</v>
      </c>
      <c r="G67" s="7">
        <v>6</v>
      </c>
      <c r="H67" s="15">
        <f>AVERAGEIF(Table1[[#This Row],[احمد عبدالله]:[ياسر عبدالمجيد]],"&lt;&gt;7")</f>
        <v>6</v>
      </c>
    </row>
    <row r="68" spans="1:8" ht="15.75" thickBot="1" x14ac:dyDescent="0.3">
      <c r="A68" s="5">
        <v>17</v>
      </c>
      <c r="B68" s="5" t="s">
        <v>153</v>
      </c>
      <c r="C68" s="5"/>
      <c r="D68" s="6">
        <v>6</v>
      </c>
      <c r="E68" s="6">
        <v>6</v>
      </c>
      <c r="F68" s="9">
        <v>7</v>
      </c>
      <c r="G68" s="7">
        <v>6</v>
      </c>
      <c r="H68" s="15">
        <f>AVERAGEIF(Table1[[#This Row],[احمد عبدالله]:[ياسر عبدالمجيد]],"&lt;&gt;7")</f>
        <v>6</v>
      </c>
    </row>
    <row r="69" spans="1:8" ht="15.75" hidden="1" thickBot="1" x14ac:dyDescent="0.3">
      <c r="A69" s="5">
        <v>16</v>
      </c>
      <c r="B69" s="5" t="s">
        <v>155</v>
      </c>
      <c r="C69" s="5"/>
      <c r="D69" s="6">
        <v>6</v>
      </c>
      <c r="E69" s="6">
        <v>6</v>
      </c>
      <c r="F69" s="9">
        <v>7</v>
      </c>
      <c r="G69" s="8">
        <v>7</v>
      </c>
      <c r="H69" s="15">
        <f>AVERAGEIF(Table1[[#This Row],[احمد عبدالله]:[ياسر عبدالمجيد]],"&lt;&gt;7")</f>
        <v>6</v>
      </c>
    </row>
    <row r="70" spans="1:8" ht="15.75" hidden="1" thickBot="1" x14ac:dyDescent="0.3">
      <c r="A70" s="5">
        <v>21</v>
      </c>
      <c r="B70" s="5" t="s">
        <v>156</v>
      </c>
      <c r="C70" s="5"/>
      <c r="D70" s="6">
        <v>6</v>
      </c>
      <c r="E70" s="6">
        <v>6</v>
      </c>
      <c r="F70" s="9">
        <v>7</v>
      </c>
      <c r="G70" s="8">
        <v>7</v>
      </c>
      <c r="H70" s="15">
        <f>AVERAGEIF(Table1[[#This Row],[احمد عبدالله]:[ياسر عبدالمجيد]],"&lt;&gt;7")</f>
        <v>6</v>
      </c>
    </row>
    <row r="71" spans="1:8" ht="15.75" hidden="1" thickBot="1" x14ac:dyDescent="0.3">
      <c r="A71" s="5">
        <v>24</v>
      </c>
      <c r="B71" s="5" t="s">
        <v>157</v>
      </c>
      <c r="C71" s="5" t="s">
        <v>158</v>
      </c>
      <c r="D71" s="10">
        <v>6</v>
      </c>
      <c r="E71" s="10">
        <v>6</v>
      </c>
      <c r="F71" s="11">
        <v>7</v>
      </c>
      <c r="G71" s="12">
        <v>7</v>
      </c>
      <c r="H71" s="15">
        <f>AVERAGEIF(Table1[[#This Row],[احمد عبدالله]:[ياسر عبدالمجيد]],"&lt;&gt;7")</f>
        <v>6</v>
      </c>
    </row>
  </sheetData>
  <mergeCells count="2">
    <mergeCell ref="B1:C1"/>
    <mergeCell ref="D1:G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Sheet1 (2)</vt:lpstr>
      <vt:lpstr>Sheet2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531 - Abdulrahman Elsayed</dc:creator>
  <cp:lastModifiedBy>317 - Rajeev Balamurugan</cp:lastModifiedBy>
  <cp:lastPrinted>2020-07-12T14:31:25Z</cp:lastPrinted>
  <dcterms:created xsi:type="dcterms:W3CDTF">2017-09-06T07:08:49Z</dcterms:created>
  <dcterms:modified xsi:type="dcterms:W3CDTF">2020-07-14T14:10:52Z</dcterms:modified>
</cp:coreProperties>
</file>