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a\Downloads\"/>
    </mc:Choice>
  </mc:AlternateContent>
  <bookViews>
    <workbookView xWindow="0" yWindow="0" windowWidth="28800" windowHeight="12435" activeTab="2"/>
  </bookViews>
  <sheets>
    <sheet name="Absents" sheetId="1" r:id="rId1"/>
    <sheet name="out-in" sheetId="2" r:id="rId2"/>
    <sheet name="Sheet1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  <c r="B8" i="3" s="1"/>
  <c r="B4" i="3"/>
  <c r="R27" i="1"/>
  <c r="R26" i="1"/>
  <c r="P28" i="1" l="1"/>
  <c r="G59" i="2" l="1"/>
  <c r="G58" i="2"/>
  <c r="X24" i="1" l="1"/>
  <c r="W24" i="1"/>
  <c r="S24" i="1"/>
  <c r="R24" i="1"/>
  <c r="X26" i="1" s="1"/>
  <c r="D23" i="2"/>
  <c r="D27" i="2"/>
  <c r="D29" i="2"/>
  <c r="D30" i="2"/>
  <c r="D28" i="2"/>
  <c r="D33" i="2"/>
  <c r="D32" i="2"/>
  <c r="D31" i="2"/>
  <c r="D37" i="2"/>
  <c r="D36" i="2"/>
  <c r="D35" i="2"/>
  <c r="D34" i="2"/>
  <c r="D38" i="2"/>
  <c r="D41" i="2"/>
  <c r="D39" i="2"/>
  <c r="D40" i="2"/>
  <c r="D42" i="2"/>
  <c r="D43" i="2"/>
  <c r="D44" i="2"/>
  <c r="D45" i="2"/>
  <c r="D47" i="2"/>
  <c r="D48" i="2"/>
  <c r="D46" i="2"/>
  <c r="D49" i="2"/>
  <c r="D51" i="2"/>
  <c r="D52" i="2"/>
  <c r="D50" i="2"/>
  <c r="D55" i="2"/>
  <c r="D56" i="2"/>
  <c r="D54" i="2"/>
  <c r="D53" i="2"/>
  <c r="D57" i="2"/>
  <c r="D6" i="2"/>
  <c r="D5" i="2"/>
  <c r="D3" i="2"/>
  <c r="D4" i="2"/>
  <c r="D8" i="2"/>
  <c r="D9" i="2"/>
  <c r="D7" i="2"/>
  <c r="D14" i="2"/>
  <c r="D12" i="2"/>
  <c r="D10" i="2"/>
  <c r="D13" i="2"/>
  <c r="D11" i="2"/>
  <c r="D15" i="2"/>
  <c r="D16" i="2"/>
  <c r="D18" i="2"/>
  <c r="D17" i="2"/>
  <c r="D19" i="2"/>
  <c r="D20" i="2"/>
  <c r="D21" i="2"/>
  <c r="D22" i="2"/>
  <c r="D26" i="2"/>
  <c r="D25" i="2"/>
  <c r="D24" i="2"/>
  <c r="D2" i="2"/>
</calcChain>
</file>

<file path=xl/sharedStrings.xml><?xml version="1.0" encoding="utf-8"?>
<sst xmlns="http://schemas.openxmlformats.org/spreadsheetml/2006/main" count="550" uniqueCount="178">
  <si>
    <t>Employee ID</t>
  </si>
  <si>
    <t>First Name</t>
  </si>
  <si>
    <t>Date</t>
  </si>
  <si>
    <t>Weekday</t>
  </si>
  <si>
    <t>Check In</t>
  </si>
  <si>
    <t>Check Out</t>
  </si>
  <si>
    <t>Duration</t>
  </si>
  <si>
    <t>Clock In</t>
  </si>
  <si>
    <t>Clock Out</t>
  </si>
  <si>
    <t>Total Time</t>
  </si>
  <si>
    <t>Duty Duration</t>
  </si>
  <si>
    <t>Duty WT</t>
  </si>
  <si>
    <t>Actual WT</t>
  </si>
  <si>
    <t>Total WT</t>
  </si>
  <si>
    <t>Late</t>
  </si>
  <si>
    <t>pan 1</t>
  </si>
  <si>
    <t>rec 1</t>
  </si>
  <si>
    <t>per 1</t>
  </si>
  <si>
    <t>per + 1</t>
  </si>
  <si>
    <t>Early Leave</t>
  </si>
  <si>
    <t>pan 2</t>
  </si>
  <si>
    <t>rec 2</t>
  </si>
  <si>
    <t>per 2</t>
  </si>
  <si>
    <t>per + 2</t>
  </si>
  <si>
    <t>Remaining</t>
  </si>
  <si>
    <t>Absent</t>
  </si>
  <si>
    <t>2902</t>
  </si>
  <si>
    <t>Ahmed Abdulkarim I Alhowaimel</t>
  </si>
  <si>
    <t>2023-03-01</t>
  </si>
  <si>
    <t>Wednesday</t>
  </si>
  <si>
    <t>09:00</t>
  </si>
  <si>
    <t>18:00</t>
  </si>
  <si>
    <t>09:01</t>
  </si>
  <si>
    <t>13:41</t>
  </si>
  <si>
    <t>04:40</t>
  </si>
  <si>
    <t>00:01</t>
  </si>
  <si>
    <t>1-1</t>
  </si>
  <si>
    <t>2</t>
  </si>
  <si>
    <t>04:00</t>
  </si>
  <si>
    <t>1-10</t>
  </si>
  <si>
    <t>1</t>
  </si>
  <si>
    <t>04:20</t>
  </si>
  <si>
    <t>04:18</t>
  </si>
  <si>
    <t>2023-03-02</t>
  </si>
  <si>
    <t>Thursday</t>
  </si>
  <si>
    <t>09:26</t>
  </si>
  <si>
    <t>08:34</t>
  </si>
  <si>
    <t>00:26</t>
  </si>
  <si>
    <t>1-2</t>
  </si>
  <si>
    <t>2023-03-05</t>
  </si>
  <si>
    <t>Sunday</t>
  </si>
  <si>
    <t>09:16</t>
  </si>
  <si>
    <t>18:20</t>
  </si>
  <si>
    <t>09:04</t>
  </si>
  <si>
    <t>08:44</t>
  </si>
  <si>
    <t>00:16</t>
  </si>
  <si>
    <t>2023-03-06</t>
  </si>
  <si>
    <t>Monday</t>
  </si>
  <si>
    <t>09:35</t>
  </si>
  <si>
    <t>18:02</t>
  </si>
  <si>
    <t>08:28</t>
  </si>
  <si>
    <t>08:25</t>
  </si>
  <si>
    <t>00:35</t>
  </si>
  <si>
    <t>1-3</t>
  </si>
  <si>
    <t>2023-03-07</t>
  </si>
  <si>
    <t>Tuesday</t>
  </si>
  <si>
    <t>09:29</t>
  </si>
  <si>
    <t>08:33</t>
  </si>
  <si>
    <t>08:31</t>
  </si>
  <si>
    <t>00:29</t>
  </si>
  <si>
    <t>3</t>
  </si>
  <si>
    <t>2023-03-08</t>
  </si>
  <si>
    <t>08:27</t>
  </si>
  <si>
    <t>2023-03-09</t>
  </si>
  <si>
    <t>09:17</t>
  </si>
  <si>
    <t>18:31</t>
  </si>
  <si>
    <t>09:15</t>
  </si>
  <si>
    <t>08:43</t>
  </si>
  <si>
    <t>00:17</t>
  </si>
  <si>
    <t>4</t>
  </si>
  <si>
    <t>2023-03-12</t>
  </si>
  <si>
    <t>08:51</t>
  </si>
  <si>
    <t>18:01</t>
  </si>
  <si>
    <t>09:10</t>
  </si>
  <si>
    <t>2023-03-13</t>
  </si>
  <si>
    <t>08:45</t>
  </si>
  <si>
    <t>2023-03-14</t>
  </si>
  <si>
    <t>08:59</t>
  </si>
  <si>
    <t>2023-03-15</t>
  </si>
  <si>
    <t>18:05</t>
  </si>
  <si>
    <t>09:14</t>
  </si>
  <si>
    <t>2023-03-16</t>
  </si>
  <si>
    <t>08:52</t>
  </si>
  <si>
    <t>18:34</t>
  </si>
  <si>
    <t>09:42</t>
  </si>
  <si>
    <t>2023-03-19</t>
  </si>
  <si>
    <t>09:24</t>
  </si>
  <si>
    <t>14:52</t>
  </si>
  <si>
    <t>05:28</t>
  </si>
  <si>
    <t>00:24</t>
  </si>
  <si>
    <t>03:07</t>
  </si>
  <si>
    <t>03:32</t>
  </si>
  <si>
    <t>2023-03-20</t>
  </si>
  <si>
    <t>09:02</t>
  </si>
  <si>
    <t>2023-03-21</t>
  </si>
  <si>
    <t>08:58</t>
  </si>
  <si>
    <t>19:40</t>
  </si>
  <si>
    <t>10:41</t>
  </si>
  <si>
    <t>2023-03-22</t>
  </si>
  <si>
    <t>09:12</t>
  </si>
  <si>
    <t>18:14</t>
  </si>
  <si>
    <t>08:48</t>
  </si>
  <si>
    <t>00:12</t>
  </si>
  <si>
    <t>2023-03-23</t>
  </si>
  <si>
    <t>10:00</t>
  </si>
  <si>
    <t>17:00</t>
  </si>
  <si>
    <t>07:00</t>
  </si>
  <si>
    <t>16:32</t>
  </si>
  <si>
    <t>02:32</t>
  </si>
  <si>
    <t>1-4</t>
  </si>
  <si>
    <t>00:28</t>
  </si>
  <si>
    <t>04:28</t>
  </si>
  <si>
    <t>2023-03-26</t>
  </si>
  <si>
    <t>10:08</t>
  </si>
  <si>
    <t>17:02</t>
  </si>
  <si>
    <t>06:54</t>
  </si>
  <si>
    <t>06:51</t>
  </si>
  <si>
    <t>00:09</t>
  </si>
  <si>
    <t>2023-03-27</t>
  </si>
  <si>
    <t>10:06</t>
  </si>
  <si>
    <t>02:54</t>
  </si>
  <si>
    <t>00:06</t>
  </si>
  <si>
    <t>04:06</t>
  </si>
  <si>
    <t>2023-03-28</t>
  </si>
  <si>
    <t>2-2</t>
  </si>
  <si>
    <t>2023-03-29</t>
  </si>
  <si>
    <t>-</t>
  </si>
  <si>
    <t>2023-03-30</t>
  </si>
  <si>
    <t>out</t>
  </si>
  <si>
    <t>in</t>
  </si>
  <si>
    <t>duration</t>
  </si>
  <si>
    <t>pan</t>
  </si>
  <si>
    <t>rec</t>
  </si>
  <si>
    <t>per</t>
  </si>
  <si>
    <t>1-11</t>
  </si>
  <si>
    <t>1-12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</si>
  <si>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</si>
  <si>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</si>
  <si>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</si>
  <si>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</si>
  <si>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</si>
  <si>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</si>
  <si>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</si>
  <si>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</si>
  <si>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</si>
  <si>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</si>
  <si>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</si>
  <si>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</si>
  <si>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</si>
  <si>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</si>
  <si>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</si>
  <si>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</si>
  <si>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</si>
  <si>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</si>
  <si>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</si>
  <si>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</si>
  <si>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</si>
  <si>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</si>
  <si>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</si>
  <si>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</si>
  <si>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</si>
  <si>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</si>
  <si>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 xml:space="preserve"> خصم التأخير  والخروج بدون عذر</t>
  </si>
  <si>
    <t xml:space="preserve">مجموع الخصم </t>
  </si>
  <si>
    <t xml:space="preserve"> خصم الخروج اثناء أوقات العمل </t>
  </si>
  <si>
    <t xml:space="preserve">مجموع الساعات المخصومة بالأيام </t>
  </si>
  <si>
    <t xml:space="preserve">المجموع الكلي </t>
  </si>
  <si>
    <t xml:space="preserve">وبناء على مجموع الخصومات والغرامات على الموظف سيتم إغلاق مكافاة نهاية الخدمة.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</si>
</sst>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h:mm;@"/>
    <numFmt numFmtId="167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5">
    <xf numFmtId="0" fontId="0" fillId="0" borderId="0" xfId="0"/>
    <xf numFmtId="49" fontId="0" fillId="0" borderId="0" xfId="0" applyNumberFormat="1"/>
    <xf numFmtId="0" fontId="2" fillId="2" borderId="0" xfId="2"/>
    <xf numFmtId="20" fontId="2" fillId="2" borderId="0" xfId="2" applyNumberFormat="1" applyAlignment="1">
      <alignment horizontal="left"/>
    </xf>
    <xf numFmtId="49" fontId="3" fillId="3" borderId="1" xfId="3" applyNumberFormat="1"/>
    <xf numFmtId="9" fontId="0" fillId="0" borderId="0" xfId="1" applyFont="1"/>
    <xf numFmtId="9" fontId="3" fillId="3" borderId="1" xfId="1" applyFont="1" applyFill="1" applyBorder="1"/>
    <xf numFmtId="9" fontId="3" fillId="3" borderId="1" xfId="3" applyNumberFormat="1"/>
    <xf numFmtId="164" fontId="0" fillId="0" borderId="0" xfId="0" applyNumberFormat="1"/>
    <xf numFmtId="165" fontId="0" fillId="0" borderId="0" xfId="0" applyNumberFormat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49" fontId="5" fillId="0" borderId="0" xfId="0" applyNumberFormat="1" applyFont="1"/>
    <xf numFmtId="9" fontId="5" fillId="0" borderId="0" xfId="1" applyFont="1"/>
    <xf numFmtId="49" fontId="3" fillId="3" borderId="2" xfId="3" applyNumberFormat="1" applyBorder="1"/>
    <xf numFmtId="9" fontId="0" fillId="0" borderId="0" xfId="1" applyFont="1" applyBorder="1"/>
    <xf numFmtId="10" fontId="0" fillId="0" borderId="0" xfId="1" applyNumberFormat="1" applyFont="1"/>
    <xf numFmtId="0" fontId="0" fillId="0" borderId="0" xfId="1" applyNumberFormat="1" applyFont="1"/>
    <xf numFmtId="0" fontId="0" fillId="0" borderId="0" xfId="0" applyNumberFormat="1"/>
    <xf numFmtId="167" fontId="0" fillId="0" borderId="0" xfId="0" applyNumberFormat="1"/>
    <xf numFmtId="0" fontId="1" fillId="4" borderId="3" xfId="4" applyBorder="1" applyAlignment="1">
      <alignment horizontal="center"/>
    </xf>
    <xf numFmtId="0" fontId="1" fillId="5" borderId="3" xfId="5" applyBorder="1"/>
    <xf numFmtId="167" fontId="1" fillId="5" borderId="3" xfId="5" applyNumberFormat="1" applyBorder="1"/>
    <xf numFmtId="0" fontId="6" fillId="0" borderId="0" xfId="0" applyFont="1" applyAlignment="1">
      <alignment horizontal="center" vertical="center"/>
    </xf>
  </cellXfs>
  <cellStyles count="6">
    <cellStyle name="20% - Accent5" xfId="5" builtinId="46"/>
    <cellStyle name="40% - Accent1" xfId="4" builtinId="31"/>
    <cellStyle name="Bad" xfId="2" builtinId="27"/>
    <cellStyle name="Input" xfId="3" builtinId="20"/>
    <cellStyle name="Normal" xfId="0" builtinId="0"/>
    <cellStyle name="Percent" xfId="1" builtinId="5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65" formatCode="h:mm;@"/>
    </dxf>
    <dxf>
      <numFmt numFmtId="165" formatCode="h:mm;@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border diagonalUp="0" diagonalDown="0" outline="0">
        <left/>
        <right/>
        <top/>
        <bottom/>
      </border>
    </dxf>
    <dxf>
      <numFmt numFmtId="30" formatCode="@"/>
      <border diagonalUp="0" diagonalDown="0" outline="0">
        <left/>
        <right/>
        <top/>
        <bottom/>
      </border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scheme val="minor"/>
      </font>
      <fill>
        <patternFill patternType="solid">
          <fgColor indexed="64"/>
          <bgColor rgb="FFFFCC99"/>
        </patternFill>
      </fill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scheme val="minor"/>
      </font>
      <numFmt numFmtId="30" formatCode="@"/>
      <fill>
        <patternFill patternType="solid">
          <fgColor indexed="64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scheme val="minor"/>
      </font>
      <numFmt numFmtId="30" formatCode="@"/>
      <fill>
        <patternFill patternType="solid">
          <fgColor indexed="64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scheme val="minor"/>
      </font>
      <numFmt numFmtId="30" formatCode="@"/>
      <fill>
        <patternFill patternType="solid">
          <fgColor indexed="64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scheme val="minor"/>
      </font>
      <numFmt numFmtId="30" formatCode="@"/>
      <fill>
        <patternFill patternType="solid">
          <fgColor indexed="64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scheme val="minor"/>
      </font>
      <numFmt numFmtId="30" formatCode="@"/>
      <fill>
        <patternFill patternType="solid">
          <fgColor indexed="64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30" formatCode="@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Z24" totalsRowCount="1">
  <autoFilter ref="A1:Z23"/>
  <sortState ref="A2:Z23">
    <sortCondition ref="C1:C23"/>
  </sortState>
  <tableColumns count="26">
    <tableColumn id="1" name="Employee ID" totalsRowDxfId="43"/>
    <tableColumn id="2" name="First Name" totalsRowDxfId="42"/>
    <tableColumn id="3" name="Date" totalsRowDxfId="41"/>
    <tableColumn id="4" name="Weekday" totalsRowDxfId="40"/>
    <tableColumn id="5" name="Check In" totalsRowDxfId="39"/>
    <tableColumn id="6" name="Check Out" totalsRowDxfId="38"/>
    <tableColumn id="8" name="Duration" totalsRowDxfId="37"/>
    <tableColumn id="9" name="Clock In" totalsRowDxfId="36"/>
    <tableColumn id="10" name="Clock Out" totalsRowDxfId="35"/>
    <tableColumn id="11" name="Total Time" totalsRowDxfId="34"/>
    <tableColumn id="12" name="Duty Duration" totalsRowDxfId="33"/>
    <tableColumn id="13" name="Duty WT" totalsRowDxfId="32"/>
    <tableColumn id="14" name="Actual WT" totalsRowDxfId="31"/>
    <tableColumn id="15" name="Total WT" totalsRowDxfId="30"/>
    <tableColumn id="16" name="Late" totalsRowDxfId="29"/>
    <tableColumn id="17" name="pan 1" dataDxfId="28" totalsRowDxfId="27" dataCellStyle="Input"/>
    <tableColumn id="18" name="rec 1" dataDxfId="26" totalsRowDxfId="25" dataCellStyle="Input"/>
    <tableColumn id="25" name="per 1" totalsRowFunction="custom" totalsRowDxfId="24" dataCellStyle="Percent">
      <totalsRowFormula>SUM(Table1[per 1])</totalsRowFormula>
    </tableColumn>
    <tableColumn id="27" name="per + 1" totalsRowFunction="custom" totalsRowDxfId="23" dataCellStyle="Input">
      <totalsRowFormula>SUM(Table1[per + 1])</totalsRowFormula>
    </tableColumn>
    <tableColumn id="22" name="Early Leave" dataDxfId="22" totalsRowDxfId="21" dataCellStyle="Input"/>
    <tableColumn id="23" name="pan 2" dataDxfId="20" totalsRowDxfId="19" dataCellStyle="Input"/>
    <tableColumn id="24" name="rec 2" dataDxfId="18" totalsRowDxfId="17" dataCellStyle="Input"/>
    <tableColumn id="28" name="per 2" totalsRowFunction="custom" dataDxfId="16" totalsRowDxfId="15" dataCellStyle="Percent">
      <totalsRowFormula>SUM(Table1[per 2])</totalsRowFormula>
    </tableColumn>
    <tableColumn id="26" name="per + 2" totalsRowFunction="custom" totalsRowDxfId="14" dataCellStyle="Percent">
      <totalsRowFormula>SUM(Table1[per + 2])</totalsRowFormula>
    </tableColumn>
    <tableColumn id="19" name="Remaining" dataDxfId="13" totalsRowDxfId="12"/>
    <tableColumn id="20" name="Absent" totalsRowDxfId="1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G58" totalsRowCount="1">
  <autoFilter ref="A1:G57"/>
  <sortState ref="A2:G57">
    <sortCondition ref="A1:A57"/>
  </sortState>
  <tableColumns count="7">
    <tableColumn id="1" name="Date"/>
    <tableColumn id="2" name="out" dataDxfId="10" totalsRowDxfId="9"/>
    <tableColumn id="3" name="in" dataDxfId="8" totalsRowDxfId="7"/>
    <tableColumn id="4" name="duration" dataDxfId="6" totalsRowDxfId="5">
      <calculatedColumnFormula>C2-B2</calculatedColumnFormula>
    </tableColumn>
    <tableColumn id="5" name="pan" dataDxfId="4" totalsRowDxfId="3"/>
    <tableColumn id="6" name="rec" dataDxfId="2" totalsRowDxfId="1"/>
    <tableColumn id="7" name="per" totalsRowFunction="custom" totalsRowDxfId="0" dataCellStyle="Percent">
      <totalsRowFormula>SUM(Table2[per])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workbookViewId="0">
      <selection activeCell="P28" sqref="P28"/>
    </sheetView>
  </sheetViews>
  <sheetFormatPr defaultRowHeight="15" x14ac:dyDescent="0.25"/>
  <cols>
    <col min="1" max="1" width="6.42578125" customWidth="1"/>
    <col min="2" max="2" width="16.42578125" customWidth="1"/>
    <col min="3" max="3" width="11.7109375" customWidth="1"/>
    <col min="4" max="4" width="14.42578125" customWidth="1"/>
    <col min="5" max="5" width="7.5703125" customWidth="1"/>
    <col min="6" max="7" width="7.7109375" customWidth="1"/>
    <col min="8" max="8" width="8.42578125" customWidth="1"/>
    <col min="9" max="9" width="7.5703125" customWidth="1"/>
    <col min="10" max="10" width="8.28515625" customWidth="1"/>
    <col min="11" max="11" width="7.5703125" customWidth="1"/>
    <col min="12" max="12" width="7.140625" customWidth="1"/>
    <col min="13" max="13" width="8.85546875" customWidth="1"/>
    <col min="14" max="14" width="7.42578125" customWidth="1"/>
    <col min="15" max="15" width="7.7109375" customWidth="1"/>
    <col min="16" max="16" width="13.28515625" style="1" customWidth="1"/>
    <col min="17" max="17" width="6.140625" style="1" customWidth="1"/>
    <col min="18" max="18" width="7.5703125" style="5" customWidth="1"/>
    <col min="19" max="19" width="7.28515625" style="5" customWidth="1"/>
    <col min="20" max="20" width="13" style="1" customWidth="1"/>
    <col min="21" max="21" width="6.85546875" style="1" customWidth="1"/>
    <col min="22" max="22" width="5.7109375" style="1" customWidth="1"/>
    <col min="23" max="23" width="7.42578125" style="5" customWidth="1"/>
    <col min="24" max="24" width="8.140625" style="5" customWidth="1"/>
    <col min="25" max="25" width="10" style="1" customWidth="1"/>
    <col min="26" max="26" width="9.42578125" customWidth="1"/>
    <col min="28" max="35" width="9.140625" style="1"/>
  </cols>
  <sheetData>
    <row r="1" spans="1:3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1" t="s">
        <v>15</v>
      </c>
      <c r="Q1" s="1" t="s">
        <v>16</v>
      </c>
      <c r="R1" s="5" t="s">
        <v>17</v>
      </c>
      <c r="S1" s="5" t="s">
        <v>18</v>
      </c>
      <c r="T1" s="1" t="s">
        <v>19</v>
      </c>
      <c r="U1" s="1" t="s">
        <v>20</v>
      </c>
      <c r="V1" s="1" t="s">
        <v>21</v>
      </c>
      <c r="W1" s="5" t="s">
        <v>22</v>
      </c>
      <c r="X1" s="5" t="s">
        <v>23</v>
      </c>
      <c r="Y1" s="1" t="s">
        <v>24</v>
      </c>
      <c r="Z1" t="s">
        <v>25</v>
      </c>
      <c r="AA1" s="1"/>
      <c r="AI1"/>
    </row>
    <row r="2" spans="1:35" x14ac:dyDescent="0.25">
      <c r="A2" t="s">
        <v>26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30</v>
      </c>
      <c r="H2" s="2" t="s">
        <v>32</v>
      </c>
      <c r="I2" s="2" t="s">
        <v>33</v>
      </c>
      <c r="J2" t="s">
        <v>34</v>
      </c>
      <c r="K2" t="s">
        <v>30</v>
      </c>
      <c r="L2" t="s">
        <v>34</v>
      </c>
      <c r="M2" t="s">
        <v>34</v>
      </c>
      <c r="N2" t="s">
        <v>34</v>
      </c>
      <c r="O2" t="s">
        <v>35</v>
      </c>
      <c r="P2" s="4" t="s">
        <v>36</v>
      </c>
      <c r="Q2" s="4" t="s">
        <v>37</v>
      </c>
      <c r="R2" s="6">
        <v>0.05</v>
      </c>
      <c r="S2" s="7"/>
      <c r="T2" s="1" t="s">
        <v>38</v>
      </c>
      <c r="U2" s="4" t="s">
        <v>39</v>
      </c>
      <c r="V2" s="4" t="s">
        <v>40</v>
      </c>
      <c r="W2" s="6">
        <v>0.1</v>
      </c>
      <c r="X2" s="6">
        <v>0.5</v>
      </c>
      <c r="Y2" s="1" t="s">
        <v>41</v>
      </c>
      <c r="Z2" t="s">
        <v>42</v>
      </c>
      <c r="AA2" s="1"/>
      <c r="AI2"/>
    </row>
    <row r="3" spans="1:35" x14ac:dyDescent="0.25">
      <c r="A3" t="s">
        <v>26</v>
      </c>
      <c r="B3" t="s">
        <v>27</v>
      </c>
      <c r="C3" t="s">
        <v>43</v>
      </c>
      <c r="D3" t="s">
        <v>44</v>
      </c>
      <c r="E3" t="s">
        <v>30</v>
      </c>
      <c r="F3" t="s">
        <v>31</v>
      </c>
      <c r="G3" t="s">
        <v>30</v>
      </c>
      <c r="H3" s="2" t="s">
        <v>45</v>
      </c>
      <c r="I3" t="s">
        <v>31</v>
      </c>
      <c r="J3" t="s">
        <v>46</v>
      </c>
      <c r="K3" t="s">
        <v>30</v>
      </c>
      <c r="L3" t="s">
        <v>46</v>
      </c>
      <c r="M3" t="s">
        <v>46</v>
      </c>
      <c r="N3" t="s">
        <v>46</v>
      </c>
      <c r="O3" t="s">
        <v>47</v>
      </c>
      <c r="P3" s="4" t="s">
        <v>48</v>
      </c>
      <c r="Q3" s="4" t="s">
        <v>40</v>
      </c>
      <c r="R3" s="6">
        <v>0.1</v>
      </c>
      <c r="S3" s="7"/>
      <c r="U3" s="4"/>
      <c r="V3" s="4"/>
      <c r="W3" s="6"/>
      <c r="X3" s="6"/>
      <c r="Y3" s="1" t="s">
        <v>47</v>
      </c>
      <c r="AA3" s="1"/>
      <c r="AI3"/>
    </row>
    <row r="4" spans="1:35" x14ac:dyDescent="0.25">
      <c r="A4" t="s">
        <v>26</v>
      </c>
      <c r="B4" t="s">
        <v>27</v>
      </c>
      <c r="C4" t="s">
        <v>49</v>
      </c>
      <c r="D4" t="s">
        <v>50</v>
      </c>
      <c r="E4" t="s">
        <v>30</v>
      </c>
      <c r="F4" t="s">
        <v>31</v>
      </c>
      <c r="G4" t="s">
        <v>30</v>
      </c>
      <c r="H4" s="2" t="s">
        <v>51</v>
      </c>
      <c r="I4" t="s">
        <v>52</v>
      </c>
      <c r="J4" t="s">
        <v>53</v>
      </c>
      <c r="K4" t="s">
        <v>30</v>
      </c>
      <c r="L4" t="s">
        <v>54</v>
      </c>
      <c r="M4" t="s">
        <v>54</v>
      </c>
      <c r="N4" t="s">
        <v>54</v>
      </c>
      <c r="O4" t="s">
        <v>55</v>
      </c>
      <c r="P4" s="4" t="s">
        <v>48</v>
      </c>
      <c r="Q4" s="4" t="s">
        <v>37</v>
      </c>
      <c r="R4" s="6">
        <v>0.15</v>
      </c>
      <c r="S4" s="7"/>
      <c r="U4" s="4"/>
      <c r="V4" s="4"/>
      <c r="W4" s="6"/>
      <c r="X4" s="6"/>
      <c r="Y4" s="1" t="s">
        <v>55</v>
      </c>
      <c r="AA4" s="1"/>
      <c r="AI4"/>
    </row>
    <row r="5" spans="1:35" x14ac:dyDescent="0.25">
      <c r="A5" t="s">
        <v>26</v>
      </c>
      <c r="B5" t="s">
        <v>27</v>
      </c>
      <c r="C5" t="s">
        <v>56</v>
      </c>
      <c r="D5" t="s">
        <v>57</v>
      </c>
      <c r="E5" t="s">
        <v>30</v>
      </c>
      <c r="F5" t="s">
        <v>31</v>
      </c>
      <c r="G5" t="s">
        <v>30</v>
      </c>
      <c r="H5" s="2" t="s">
        <v>58</v>
      </c>
      <c r="I5" t="s">
        <v>59</v>
      </c>
      <c r="J5" t="s">
        <v>60</v>
      </c>
      <c r="K5" t="s">
        <v>30</v>
      </c>
      <c r="L5" t="s">
        <v>61</v>
      </c>
      <c r="M5" t="s">
        <v>61</v>
      </c>
      <c r="N5" t="s">
        <v>61</v>
      </c>
      <c r="O5" t="s">
        <v>62</v>
      </c>
      <c r="P5" s="4" t="s">
        <v>63</v>
      </c>
      <c r="Q5" s="4" t="s">
        <v>40</v>
      </c>
      <c r="R5" s="6">
        <v>0.25</v>
      </c>
      <c r="S5" s="7"/>
      <c r="U5" s="4"/>
      <c r="V5" s="4"/>
      <c r="W5" s="6"/>
      <c r="X5" s="6"/>
      <c r="Y5" s="1" t="s">
        <v>62</v>
      </c>
      <c r="AA5" s="1"/>
      <c r="AI5"/>
    </row>
    <row r="6" spans="1:35" x14ac:dyDescent="0.25">
      <c r="A6" t="s">
        <v>26</v>
      </c>
      <c r="B6" t="s">
        <v>27</v>
      </c>
      <c r="C6" t="s">
        <v>64</v>
      </c>
      <c r="D6" t="s">
        <v>65</v>
      </c>
      <c r="E6" t="s">
        <v>30</v>
      </c>
      <c r="F6" t="s">
        <v>31</v>
      </c>
      <c r="G6" t="s">
        <v>30</v>
      </c>
      <c r="H6" s="2" t="s">
        <v>66</v>
      </c>
      <c r="I6" t="s">
        <v>59</v>
      </c>
      <c r="J6" t="s">
        <v>67</v>
      </c>
      <c r="K6" t="s">
        <v>30</v>
      </c>
      <c r="L6" t="s">
        <v>68</v>
      </c>
      <c r="M6" t="s">
        <v>68</v>
      </c>
      <c r="N6" t="s">
        <v>68</v>
      </c>
      <c r="O6" t="s">
        <v>69</v>
      </c>
      <c r="P6" s="4" t="s">
        <v>48</v>
      </c>
      <c r="Q6" s="4" t="s">
        <v>70</v>
      </c>
      <c r="R6" s="6">
        <v>0.25</v>
      </c>
      <c r="S6" s="7"/>
      <c r="U6" s="4"/>
      <c r="V6" s="4"/>
      <c r="W6" s="6"/>
      <c r="X6" s="6"/>
      <c r="Y6" s="1" t="s">
        <v>69</v>
      </c>
      <c r="AA6" s="1"/>
      <c r="AI6"/>
    </row>
    <row r="7" spans="1:35" x14ac:dyDescent="0.25">
      <c r="A7" t="s">
        <v>26</v>
      </c>
      <c r="B7" t="s">
        <v>27</v>
      </c>
      <c r="C7" t="s">
        <v>71</v>
      </c>
      <c r="D7" t="s">
        <v>29</v>
      </c>
      <c r="E7" t="s">
        <v>30</v>
      </c>
      <c r="F7" t="s">
        <v>31</v>
      </c>
      <c r="G7" t="s">
        <v>30</v>
      </c>
      <c r="H7" s="2" t="s">
        <v>58</v>
      </c>
      <c r="I7" t="s">
        <v>59</v>
      </c>
      <c r="J7" t="s">
        <v>72</v>
      </c>
      <c r="K7" t="s">
        <v>30</v>
      </c>
      <c r="L7" t="s">
        <v>61</v>
      </c>
      <c r="M7" t="s">
        <v>61</v>
      </c>
      <c r="N7" t="s">
        <v>61</v>
      </c>
      <c r="O7" t="s">
        <v>62</v>
      </c>
      <c r="P7" s="4" t="s">
        <v>63</v>
      </c>
      <c r="Q7" s="4">
        <v>2</v>
      </c>
      <c r="R7" s="6">
        <v>0.5</v>
      </c>
      <c r="S7" s="7"/>
      <c r="U7" s="4"/>
      <c r="V7" s="4"/>
      <c r="W7" s="6"/>
      <c r="X7" s="6"/>
      <c r="Y7" s="1" t="s">
        <v>62</v>
      </c>
      <c r="AA7" s="1"/>
      <c r="AI7"/>
    </row>
    <row r="8" spans="1:35" x14ac:dyDescent="0.25">
      <c r="A8" t="s">
        <v>26</v>
      </c>
      <c r="B8" t="s">
        <v>27</v>
      </c>
      <c r="C8" t="s">
        <v>73</v>
      </c>
      <c r="D8" t="s">
        <v>44</v>
      </c>
      <c r="E8" t="s">
        <v>30</v>
      </c>
      <c r="F8" t="s">
        <v>31</v>
      </c>
      <c r="G8" t="s">
        <v>30</v>
      </c>
      <c r="H8" s="2" t="s">
        <v>74</v>
      </c>
      <c r="I8" t="s">
        <v>75</v>
      </c>
      <c r="J8" t="s">
        <v>76</v>
      </c>
      <c r="K8" t="s">
        <v>30</v>
      </c>
      <c r="L8" t="s">
        <v>77</v>
      </c>
      <c r="M8" t="s">
        <v>77</v>
      </c>
      <c r="N8" t="s">
        <v>77</v>
      </c>
      <c r="O8" t="s">
        <v>78</v>
      </c>
      <c r="P8" s="4" t="s">
        <v>48</v>
      </c>
      <c r="Q8" s="4" t="s">
        <v>79</v>
      </c>
      <c r="R8" s="6">
        <v>0.25</v>
      </c>
      <c r="S8" s="7"/>
      <c r="U8" s="4"/>
      <c r="V8" s="4"/>
      <c r="W8" s="6"/>
      <c r="X8" s="6"/>
      <c r="Y8" s="1" t="s">
        <v>78</v>
      </c>
      <c r="AA8" s="1"/>
      <c r="AI8"/>
    </row>
    <row r="9" spans="1:35" x14ac:dyDescent="0.25">
      <c r="A9" t="s">
        <v>26</v>
      </c>
      <c r="B9" t="s">
        <v>27</v>
      </c>
      <c r="C9" t="s">
        <v>80</v>
      </c>
      <c r="D9" t="s">
        <v>50</v>
      </c>
      <c r="E9" t="s">
        <v>30</v>
      </c>
      <c r="F9" t="s">
        <v>31</v>
      </c>
      <c r="G9" t="s">
        <v>30</v>
      </c>
      <c r="H9" t="s">
        <v>81</v>
      </c>
      <c r="I9" t="s">
        <v>82</v>
      </c>
      <c r="J9" t="s">
        <v>83</v>
      </c>
      <c r="K9" t="s">
        <v>30</v>
      </c>
      <c r="L9" t="s">
        <v>30</v>
      </c>
      <c r="M9" t="s">
        <v>30</v>
      </c>
      <c r="N9" t="s">
        <v>30</v>
      </c>
      <c r="P9" s="4"/>
      <c r="Q9" s="4"/>
      <c r="R9" s="6"/>
      <c r="S9" s="7"/>
      <c r="U9" s="4"/>
      <c r="V9" s="4"/>
      <c r="W9" s="6"/>
      <c r="X9" s="6"/>
      <c r="AA9" s="1"/>
      <c r="AI9"/>
    </row>
    <row r="10" spans="1:35" x14ac:dyDescent="0.25">
      <c r="A10" t="s">
        <v>26</v>
      </c>
      <c r="B10" t="s">
        <v>27</v>
      </c>
      <c r="C10" t="s">
        <v>84</v>
      </c>
      <c r="D10" t="s">
        <v>57</v>
      </c>
      <c r="E10" t="s">
        <v>30</v>
      </c>
      <c r="F10" t="s">
        <v>31</v>
      </c>
      <c r="G10" t="s">
        <v>30</v>
      </c>
      <c r="H10" t="s">
        <v>85</v>
      </c>
      <c r="I10" t="s">
        <v>59</v>
      </c>
      <c r="J10" t="s">
        <v>74</v>
      </c>
      <c r="K10" t="s">
        <v>30</v>
      </c>
      <c r="L10" t="s">
        <v>30</v>
      </c>
      <c r="M10" t="s">
        <v>30</v>
      </c>
      <c r="N10" t="s">
        <v>30</v>
      </c>
      <c r="P10" s="4"/>
      <c r="Q10" s="4"/>
      <c r="R10" s="6"/>
      <c r="S10" s="7"/>
      <c r="U10" s="4"/>
      <c r="V10" s="4"/>
      <c r="W10" s="6"/>
      <c r="X10" s="6"/>
      <c r="AA10" s="1"/>
      <c r="AI10"/>
    </row>
    <row r="11" spans="1:35" x14ac:dyDescent="0.25">
      <c r="A11" t="s">
        <v>26</v>
      </c>
      <c r="B11" t="s">
        <v>27</v>
      </c>
      <c r="C11" t="s">
        <v>86</v>
      </c>
      <c r="D11" t="s">
        <v>65</v>
      </c>
      <c r="E11" t="s">
        <v>30</v>
      </c>
      <c r="F11" t="s">
        <v>31</v>
      </c>
      <c r="G11" t="s">
        <v>30</v>
      </c>
      <c r="H11" t="s">
        <v>30</v>
      </c>
      <c r="I11" t="s">
        <v>82</v>
      </c>
      <c r="J11" t="s">
        <v>32</v>
      </c>
      <c r="K11" t="s">
        <v>30</v>
      </c>
      <c r="L11" t="s">
        <v>87</v>
      </c>
      <c r="M11" t="s">
        <v>87</v>
      </c>
      <c r="N11" t="s">
        <v>87</v>
      </c>
      <c r="P11" s="4"/>
      <c r="Q11" s="4"/>
      <c r="R11" s="6"/>
      <c r="S11" s="7"/>
      <c r="U11" s="4"/>
      <c r="V11" s="4"/>
      <c r="W11" s="6"/>
      <c r="X11" s="6"/>
      <c r="AA11" s="1"/>
      <c r="AI11"/>
    </row>
    <row r="12" spans="1:35" x14ac:dyDescent="0.25">
      <c r="A12" t="s">
        <v>26</v>
      </c>
      <c r="B12" t="s">
        <v>27</v>
      </c>
      <c r="C12" t="s">
        <v>88</v>
      </c>
      <c r="D12" t="s">
        <v>29</v>
      </c>
      <c r="E12" t="s">
        <v>30</v>
      </c>
      <c r="F12" t="s">
        <v>31</v>
      </c>
      <c r="G12" t="s">
        <v>30</v>
      </c>
      <c r="H12" t="s">
        <v>81</v>
      </c>
      <c r="I12" t="s">
        <v>89</v>
      </c>
      <c r="J12" t="s">
        <v>90</v>
      </c>
      <c r="K12" t="s">
        <v>30</v>
      </c>
      <c r="L12" t="s">
        <v>30</v>
      </c>
      <c r="M12" t="s">
        <v>30</v>
      </c>
      <c r="N12" t="s">
        <v>30</v>
      </c>
      <c r="P12" s="4"/>
      <c r="Q12" s="4"/>
      <c r="R12" s="6"/>
      <c r="S12" s="7"/>
      <c r="U12" s="4"/>
      <c r="V12" s="4"/>
      <c r="W12" s="6"/>
      <c r="X12" s="6"/>
      <c r="AA12" s="1"/>
      <c r="AI12"/>
    </row>
    <row r="13" spans="1:35" x14ac:dyDescent="0.25">
      <c r="A13" t="s">
        <v>26</v>
      </c>
      <c r="B13" t="s">
        <v>27</v>
      </c>
      <c r="C13" t="s">
        <v>91</v>
      </c>
      <c r="D13" t="s">
        <v>44</v>
      </c>
      <c r="E13" t="s">
        <v>30</v>
      </c>
      <c r="F13" t="s">
        <v>31</v>
      </c>
      <c r="G13" t="s">
        <v>30</v>
      </c>
      <c r="H13" t="s">
        <v>92</v>
      </c>
      <c r="I13" t="s">
        <v>93</v>
      </c>
      <c r="J13" t="s">
        <v>94</v>
      </c>
      <c r="K13" t="s">
        <v>30</v>
      </c>
      <c r="L13" t="s">
        <v>30</v>
      </c>
      <c r="M13" t="s">
        <v>30</v>
      </c>
      <c r="N13" t="s">
        <v>30</v>
      </c>
      <c r="P13" s="4"/>
      <c r="Q13" s="4"/>
      <c r="R13" s="6"/>
      <c r="S13" s="7"/>
      <c r="U13" s="4"/>
      <c r="V13" s="4"/>
      <c r="W13" s="6"/>
      <c r="X13" s="6"/>
      <c r="AA13" s="1"/>
      <c r="AI13"/>
    </row>
    <row r="14" spans="1:35" x14ac:dyDescent="0.25">
      <c r="A14" t="s">
        <v>26</v>
      </c>
      <c r="B14" t="s">
        <v>27</v>
      </c>
      <c r="C14" t="s">
        <v>95</v>
      </c>
      <c r="D14" t="s">
        <v>50</v>
      </c>
      <c r="E14" t="s">
        <v>30</v>
      </c>
      <c r="F14" t="s">
        <v>31</v>
      </c>
      <c r="G14" t="s">
        <v>30</v>
      </c>
      <c r="H14" s="2" t="s">
        <v>96</v>
      </c>
      <c r="I14" s="2" t="s">
        <v>97</v>
      </c>
      <c r="J14" t="s">
        <v>98</v>
      </c>
      <c r="K14" t="s">
        <v>30</v>
      </c>
      <c r="L14" t="s">
        <v>98</v>
      </c>
      <c r="M14" t="s">
        <v>98</v>
      </c>
      <c r="N14" t="s">
        <v>98</v>
      </c>
      <c r="O14" t="s">
        <v>99</v>
      </c>
      <c r="P14" s="4" t="s">
        <v>48</v>
      </c>
      <c r="Q14" s="4" t="s">
        <v>79</v>
      </c>
      <c r="R14" s="6">
        <v>0.5</v>
      </c>
      <c r="S14" s="7"/>
      <c r="T14" s="1" t="s">
        <v>100</v>
      </c>
      <c r="U14" s="4" t="s">
        <v>39</v>
      </c>
      <c r="V14" s="4" t="s">
        <v>37</v>
      </c>
      <c r="W14" s="6">
        <v>0.25</v>
      </c>
      <c r="X14" s="6">
        <v>0.5</v>
      </c>
      <c r="Y14" s="1" t="s">
        <v>101</v>
      </c>
      <c r="AA14" s="1"/>
      <c r="AI14"/>
    </row>
    <row r="15" spans="1:35" x14ac:dyDescent="0.25">
      <c r="A15" t="s">
        <v>26</v>
      </c>
      <c r="B15" t="s">
        <v>27</v>
      </c>
      <c r="C15" t="s">
        <v>102</v>
      </c>
      <c r="D15" t="s">
        <v>57</v>
      </c>
      <c r="E15" t="s">
        <v>30</v>
      </c>
      <c r="F15" t="s">
        <v>31</v>
      </c>
      <c r="G15" t="s">
        <v>30</v>
      </c>
      <c r="H15" t="s">
        <v>30</v>
      </c>
      <c r="I15" t="s">
        <v>59</v>
      </c>
      <c r="J15" t="s">
        <v>103</v>
      </c>
      <c r="K15" t="s">
        <v>30</v>
      </c>
      <c r="L15" t="s">
        <v>87</v>
      </c>
      <c r="M15" t="s">
        <v>87</v>
      </c>
      <c r="N15" t="s">
        <v>87</v>
      </c>
      <c r="O15" t="s">
        <v>35</v>
      </c>
      <c r="P15" s="4"/>
      <c r="Q15" s="4"/>
      <c r="R15" s="6"/>
      <c r="S15" s="7"/>
      <c r="U15" s="4"/>
      <c r="V15" s="4"/>
      <c r="W15" s="6"/>
      <c r="X15" s="6"/>
      <c r="Y15" s="1" t="s">
        <v>35</v>
      </c>
      <c r="AA15" s="1"/>
      <c r="AI15"/>
    </row>
    <row r="16" spans="1:35" x14ac:dyDescent="0.25">
      <c r="A16" t="s">
        <v>26</v>
      </c>
      <c r="B16" t="s">
        <v>27</v>
      </c>
      <c r="C16" t="s">
        <v>104</v>
      </c>
      <c r="D16" t="s">
        <v>65</v>
      </c>
      <c r="E16" t="s">
        <v>30</v>
      </c>
      <c r="F16" t="s">
        <v>31</v>
      </c>
      <c r="G16" t="s">
        <v>30</v>
      </c>
      <c r="H16" t="s">
        <v>105</v>
      </c>
      <c r="I16" t="s">
        <v>106</v>
      </c>
      <c r="J16" t="s">
        <v>107</v>
      </c>
      <c r="K16" t="s">
        <v>30</v>
      </c>
      <c r="L16" t="s">
        <v>30</v>
      </c>
      <c r="M16" t="s">
        <v>30</v>
      </c>
      <c r="N16" t="s">
        <v>30</v>
      </c>
      <c r="P16" s="4"/>
      <c r="Q16" s="4"/>
      <c r="R16" s="6"/>
      <c r="S16" s="7"/>
      <c r="U16" s="4"/>
      <c r="V16" s="4"/>
      <c r="W16" s="6"/>
      <c r="X16" s="6"/>
      <c r="AA16" s="1"/>
      <c r="AI16"/>
    </row>
    <row r="17" spans="1:35" x14ac:dyDescent="0.25">
      <c r="A17" t="s">
        <v>26</v>
      </c>
      <c r="B17" t="s">
        <v>27</v>
      </c>
      <c r="C17" t="s">
        <v>108</v>
      </c>
      <c r="D17" t="s">
        <v>29</v>
      </c>
      <c r="E17" t="s">
        <v>30</v>
      </c>
      <c r="F17" t="s">
        <v>31</v>
      </c>
      <c r="G17" t="s">
        <v>30</v>
      </c>
      <c r="H17" s="2" t="s">
        <v>109</v>
      </c>
      <c r="I17" t="s">
        <v>110</v>
      </c>
      <c r="J17" t="s">
        <v>103</v>
      </c>
      <c r="K17" t="s">
        <v>30</v>
      </c>
      <c r="L17" t="s">
        <v>111</v>
      </c>
      <c r="M17" t="s">
        <v>111</v>
      </c>
      <c r="N17" t="s">
        <v>111</v>
      </c>
      <c r="O17" t="s">
        <v>112</v>
      </c>
      <c r="P17" s="4" t="s">
        <v>36</v>
      </c>
      <c r="Q17" s="4">
        <v>3</v>
      </c>
      <c r="R17" s="6">
        <v>0.1</v>
      </c>
      <c r="S17" s="7"/>
      <c r="U17" s="4"/>
      <c r="V17" s="4"/>
      <c r="W17" s="6"/>
      <c r="X17" s="6"/>
      <c r="Y17" s="1" t="s">
        <v>112</v>
      </c>
      <c r="AA17" s="1"/>
      <c r="AI17"/>
    </row>
    <row r="18" spans="1:35" x14ac:dyDescent="0.25">
      <c r="A18" t="s">
        <v>26</v>
      </c>
      <c r="B18" t="s">
        <v>27</v>
      </c>
      <c r="C18" t="s">
        <v>113</v>
      </c>
      <c r="D18" t="s">
        <v>44</v>
      </c>
      <c r="E18" t="s">
        <v>114</v>
      </c>
      <c r="F18" t="s">
        <v>115</v>
      </c>
      <c r="G18" t="s">
        <v>116</v>
      </c>
      <c r="H18" s="3">
        <v>0.54999999999999993</v>
      </c>
      <c r="I18" s="2" t="s">
        <v>117</v>
      </c>
      <c r="K18" t="s">
        <v>116</v>
      </c>
      <c r="L18" t="s">
        <v>118</v>
      </c>
      <c r="M18" t="s">
        <v>118</v>
      </c>
      <c r="N18" t="s">
        <v>118</v>
      </c>
      <c r="O18" t="s">
        <v>38</v>
      </c>
      <c r="P18" s="4" t="s">
        <v>119</v>
      </c>
      <c r="Q18" s="4" t="s">
        <v>40</v>
      </c>
      <c r="R18" s="6">
        <v>0.5</v>
      </c>
      <c r="S18" s="7">
        <v>0.5</v>
      </c>
      <c r="T18" s="1" t="s">
        <v>120</v>
      </c>
      <c r="U18" s="4" t="s">
        <v>39</v>
      </c>
      <c r="V18" s="4" t="s">
        <v>70</v>
      </c>
      <c r="W18" s="6">
        <v>0.5</v>
      </c>
      <c r="X18" s="6">
        <v>0.5</v>
      </c>
      <c r="Y18" s="1" t="s">
        <v>121</v>
      </c>
      <c r="AA18" s="1"/>
      <c r="AI18"/>
    </row>
    <row r="19" spans="1:35" x14ac:dyDescent="0.25">
      <c r="A19" t="s">
        <v>26</v>
      </c>
      <c r="B19" t="s">
        <v>27</v>
      </c>
      <c r="C19" t="s">
        <v>122</v>
      </c>
      <c r="D19" t="s">
        <v>50</v>
      </c>
      <c r="E19" t="s">
        <v>114</v>
      </c>
      <c r="F19" t="s">
        <v>115</v>
      </c>
      <c r="G19" t="s">
        <v>116</v>
      </c>
      <c r="H19" s="2" t="s">
        <v>123</v>
      </c>
      <c r="I19" s="2" t="s">
        <v>124</v>
      </c>
      <c r="J19" t="s">
        <v>125</v>
      </c>
      <c r="K19" t="s">
        <v>116</v>
      </c>
      <c r="L19" t="s">
        <v>126</v>
      </c>
      <c r="M19" t="s">
        <v>126</v>
      </c>
      <c r="N19" t="s">
        <v>126</v>
      </c>
      <c r="O19" t="s">
        <v>127</v>
      </c>
      <c r="P19" s="4" t="s">
        <v>36</v>
      </c>
      <c r="Q19" s="4" t="s">
        <v>79</v>
      </c>
      <c r="R19" s="6">
        <v>0.2</v>
      </c>
      <c r="S19" s="7"/>
      <c r="U19" s="4"/>
      <c r="V19" s="4"/>
      <c r="W19" s="6"/>
      <c r="X19" s="6"/>
      <c r="Y19" s="1" t="s">
        <v>127</v>
      </c>
      <c r="AA19" s="1"/>
      <c r="AI19"/>
    </row>
    <row r="20" spans="1:35" x14ac:dyDescent="0.25">
      <c r="A20" t="s">
        <v>26</v>
      </c>
      <c r="B20" t="s">
        <v>27</v>
      </c>
      <c r="C20" t="s">
        <v>128</v>
      </c>
      <c r="D20" t="s">
        <v>57</v>
      </c>
      <c r="E20" t="s">
        <v>114</v>
      </c>
      <c r="F20" t="s">
        <v>115</v>
      </c>
      <c r="G20" t="s">
        <v>116</v>
      </c>
      <c r="H20" s="2" t="s">
        <v>129</v>
      </c>
      <c r="K20" t="s">
        <v>116</v>
      </c>
      <c r="L20" t="s">
        <v>130</v>
      </c>
      <c r="M20" t="s">
        <v>130</v>
      </c>
      <c r="N20" t="s">
        <v>130</v>
      </c>
      <c r="O20" t="s">
        <v>131</v>
      </c>
      <c r="P20" s="4" t="s">
        <v>36</v>
      </c>
      <c r="Q20" s="4" t="s">
        <v>79</v>
      </c>
      <c r="R20" s="6">
        <v>0.2</v>
      </c>
      <c r="S20" s="7"/>
      <c r="T20" s="1" t="s">
        <v>38</v>
      </c>
      <c r="U20" s="4" t="s">
        <v>39</v>
      </c>
      <c r="V20" s="4" t="s">
        <v>79</v>
      </c>
      <c r="W20" s="6">
        <v>1</v>
      </c>
      <c r="X20" s="6">
        <v>0.5</v>
      </c>
      <c r="Y20" s="1" t="s">
        <v>132</v>
      </c>
      <c r="AA20" s="1"/>
      <c r="AI20"/>
    </row>
    <row r="21" spans="1:35" x14ac:dyDescent="0.25">
      <c r="A21" t="s">
        <v>26</v>
      </c>
      <c r="B21" t="s">
        <v>27</v>
      </c>
      <c r="C21" t="s">
        <v>133</v>
      </c>
      <c r="D21" t="s">
        <v>65</v>
      </c>
      <c r="E21" t="s">
        <v>114</v>
      </c>
      <c r="F21" t="s">
        <v>115</v>
      </c>
      <c r="G21" t="s">
        <v>116</v>
      </c>
      <c r="H21" s="2"/>
      <c r="I21" s="2"/>
      <c r="K21" t="s">
        <v>116</v>
      </c>
      <c r="P21" s="4" t="s">
        <v>134</v>
      </c>
      <c r="Q21" s="4" t="s">
        <v>40</v>
      </c>
      <c r="R21" s="6">
        <v>2</v>
      </c>
      <c r="S21" s="7">
        <v>3</v>
      </c>
      <c r="U21" s="4"/>
      <c r="V21" s="4"/>
      <c r="W21" s="6"/>
      <c r="X21" s="6"/>
      <c r="Y21" s="1" t="s">
        <v>116</v>
      </c>
      <c r="Z21" t="s">
        <v>116</v>
      </c>
      <c r="AA21" s="1"/>
      <c r="AI21"/>
    </row>
    <row r="22" spans="1:35" x14ac:dyDescent="0.25">
      <c r="A22" t="s">
        <v>26</v>
      </c>
      <c r="B22" t="s">
        <v>27</v>
      </c>
      <c r="C22" t="s">
        <v>135</v>
      </c>
      <c r="D22" t="s">
        <v>29</v>
      </c>
      <c r="E22" t="s">
        <v>114</v>
      </c>
      <c r="F22" t="s">
        <v>115</v>
      </c>
      <c r="G22" t="s">
        <v>116</v>
      </c>
      <c r="H22" s="2"/>
      <c r="I22" s="2"/>
      <c r="K22" t="s">
        <v>116</v>
      </c>
      <c r="P22" s="4" t="s">
        <v>136</v>
      </c>
      <c r="Q22" s="4"/>
      <c r="R22" s="6"/>
      <c r="S22" s="7"/>
      <c r="U22" s="4" t="s">
        <v>136</v>
      </c>
      <c r="V22" s="4"/>
      <c r="W22" s="6"/>
      <c r="X22" s="6"/>
      <c r="Y22" s="1" t="s">
        <v>116</v>
      </c>
      <c r="Z22" t="s">
        <v>116</v>
      </c>
      <c r="AA22" s="1"/>
      <c r="AI22"/>
    </row>
    <row r="23" spans="1:35" x14ac:dyDescent="0.25">
      <c r="A23" t="s">
        <v>26</v>
      </c>
      <c r="B23" t="s">
        <v>27</v>
      </c>
      <c r="C23" t="s">
        <v>137</v>
      </c>
      <c r="D23" t="s">
        <v>44</v>
      </c>
      <c r="E23" t="s">
        <v>114</v>
      </c>
      <c r="F23" t="s">
        <v>115</v>
      </c>
      <c r="G23" t="s">
        <v>116</v>
      </c>
      <c r="H23" s="2"/>
      <c r="I23" s="2"/>
      <c r="K23" t="s">
        <v>116</v>
      </c>
      <c r="P23" s="4" t="s">
        <v>136</v>
      </c>
      <c r="Q23" s="4"/>
      <c r="R23" s="6"/>
      <c r="S23" s="7"/>
      <c r="U23" s="4" t="s">
        <v>136</v>
      </c>
      <c r="V23" s="4"/>
      <c r="W23" s="6"/>
      <c r="X23" s="6"/>
      <c r="Y23" s="1" t="s">
        <v>116</v>
      </c>
      <c r="Z23" t="s">
        <v>116</v>
      </c>
      <c r="AA23" s="1"/>
      <c r="AI23"/>
    </row>
    <row r="24" spans="1:35" x14ac:dyDescent="0.25">
      <c r="P24" s="15"/>
      <c r="Q24" s="15"/>
      <c r="R24" s="16">
        <f>SUM(Table1[per 1])</f>
        <v>5.0500000000000007</v>
      </c>
      <c r="S24" s="5">
        <f>SUM(Table1[per + 1])</f>
        <v>3.5</v>
      </c>
      <c r="T24" s="15"/>
      <c r="U24" s="15"/>
      <c r="V24" s="15"/>
      <c r="W24" s="16">
        <f>SUM(Table1[per 2])</f>
        <v>1.85</v>
      </c>
      <c r="X24" s="16">
        <f>SUM(Table1[per + 2])</f>
        <v>2</v>
      </c>
    </row>
    <row r="25" spans="1:35" x14ac:dyDescent="0.25">
      <c r="R25" s="17"/>
    </row>
    <row r="26" spans="1:35" x14ac:dyDescent="0.25">
      <c r="R26" s="5">
        <f>Table1[[#Totals],[per 1]]+Table1[[#Totals],[per + 1]]+Table1[[#Totals],[per 2]]+Table1[[#Totals],[per + 2]]</f>
        <v>12.4</v>
      </c>
      <c r="X26" s="5">
        <f>Table1[[#Totals],[per 1]]+Table1[[#Totals],[per + 1]]+Table1[[#Totals],[per 2]]+Table1[[#Totals],[per + 2]]</f>
        <v>12.4</v>
      </c>
    </row>
    <row r="27" spans="1:35" x14ac:dyDescent="0.25">
      <c r="P27" s="20">
        <v>12</v>
      </c>
      <c r="R27" s="18">
        <f>R26/100%</f>
        <v>12.4</v>
      </c>
    </row>
    <row r="28" spans="1:35" x14ac:dyDescent="0.25">
      <c r="P28" s="19">
        <f>P27*161.29</f>
        <v>1935.48</v>
      </c>
    </row>
    <row r="29" spans="1:35" x14ac:dyDescent="0.25">
      <c r="P29" s="19"/>
    </row>
  </sheetData>
  <phoneticPr fontId="4" type="noConversion"/>
  <pageMargins left="0.7" right="0.7" top="0.75" bottom="0.75" header="0.3" footer="0.3"/>
  <pageSetup paperSize="9" fitToHeight="0"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42" zoomScale="130" zoomScaleNormal="130" workbookViewId="0">
      <selection activeCell="G59" sqref="G59"/>
    </sheetView>
  </sheetViews>
  <sheetFormatPr defaultRowHeight="15" x14ac:dyDescent="0.25"/>
  <cols>
    <col min="1" max="1" width="14.5703125" customWidth="1"/>
    <col min="2" max="2" width="11.7109375" style="8" customWidth="1"/>
    <col min="3" max="3" width="13.7109375" style="8" customWidth="1"/>
    <col min="4" max="4" width="11.5703125" bestFit="1" customWidth="1"/>
    <col min="5" max="6" width="9.140625" style="1"/>
    <col min="7" max="7" width="9.140625" style="5"/>
  </cols>
  <sheetData>
    <row r="1" spans="1:7" x14ac:dyDescent="0.25">
      <c r="A1" t="s">
        <v>2</v>
      </c>
      <c r="B1" s="8" t="s">
        <v>138</v>
      </c>
      <c r="C1" s="8" t="s">
        <v>139</v>
      </c>
      <c r="D1" t="s">
        <v>140</v>
      </c>
      <c r="E1" s="1" t="s">
        <v>141</v>
      </c>
      <c r="F1" s="1" t="s">
        <v>142</v>
      </c>
      <c r="G1" s="5" t="s">
        <v>143</v>
      </c>
    </row>
    <row r="2" spans="1:7" x14ac:dyDescent="0.25">
      <c r="A2" t="s">
        <v>28</v>
      </c>
      <c r="B2" s="8">
        <v>0.46247685185185183</v>
      </c>
      <c r="C2" s="8">
        <v>0.47440972222222227</v>
      </c>
      <c r="D2" s="9">
        <f t="shared" ref="D2:D33" si="0">C2-B2</f>
        <v>1.1932870370370441E-2</v>
      </c>
      <c r="E2" s="1" t="s">
        <v>144</v>
      </c>
      <c r="F2" s="1" t="s">
        <v>40</v>
      </c>
      <c r="G2" s="5">
        <v>0.5</v>
      </c>
    </row>
    <row r="3" spans="1:7" x14ac:dyDescent="0.25">
      <c r="A3" t="s">
        <v>43</v>
      </c>
      <c r="B3" s="8">
        <v>0.47405092592592596</v>
      </c>
      <c r="C3" s="8">
        <v>0.4839236111111111</v>
      </c>
      <c r="D3" s="9">
        <f t="shared" si="0"/>
        <v>9.8726851851851372E-3</v>
      </c>
      <c r="E3" s="1" t="s">
        <v>144</v>
      </c>
      <c r="F3" s="1" t="s">
        <v>37</v>
      </c>
      <c r="G3" s="5">
        <v>1</v>
      </c>
    </row>
    <row r="4" spans="1:7" x14ac:dyDescent="0.25">
      <c r="A4" t="s">
        <v>43</v>
      </c>
      <c r="B4" s="8">
        <v>0.57358796296296299</v>
      </c>
      <c r="C4" s="8">
        <v>0.58738425925925919</v>
      </c>
      <c r="D4" s="9">
        <f t="shared" si="0"/>
        <v>1.3796296296296195E-2</v>
      </c>
      <c r="E4" s="1" t="s">
        <v>144</v>
      </c>
      <c r="F4" s="1" t="s">
        <v>70</v>
      </c>
      <c r="G4" s="5">
        <v>2</v>
      </c>
    </row>
    <row r="5" spans="1:7" x14ac:dyDescent="0.25">
      <c r="A5" t="s">
        <v>43</v>
      </c>
      <c r="B5" s="8">
        <v>0.63737268518518519</v>
      </c>
      <c r="C5" s="8">
        <v>0.66416666666666668</v>
      </c>
      <c r="D5" s="9">
        <f t="shared" si="0"/>
        <v>2.6793981481481488E-2</v>
      </c>
      <c r="E5" s="1" t="s">
        <v>145</v>
      </c>
      <c r="F5" s="1" t="s">
        <v>40</v>
      </c>
      <c r="G5" s="5">
        <v>1</v>
      </c>
    </row>
    <row r="6" spans="1:7" x14ac:dyDescent="0.25">
      <c r="A6" t="s">
        <v>43</v>
      </c>
      <c r="B6" s="8">
        <v>0.43010416666666668</v>
      </c>
      <c r="C6" s="8">
        <v>0.57640046296296299</v>
      </c>
      <c r="D6" s="9">
        <f t="shared" si="0"/>
        <v>0.14629629629629631</v>
      </c>
      <c r="E6" s="1" t="s">
        <v>145</v>
      </c>
      <c r="F6" s="1" t="s">
        <v>37</v>
      </c>
      <c r="G6" s="5">
        <v>2</v>
      </c>
    </row>
    <row r="7" spans="1:7" x14ac:dyDescent="0.25">
      <c r="A7" t="s">
        <v>49</v>
      </c>
      <c r="B7" s="8">
        <v>0.65371527777777783</v>
      </c>
      <c r="C7" s="8">
        <v>0.66200231481481475</v>
      </c>
      <c r="D7" s="9">
        <f t="shared" si="0"/>
        <v>8.2870370370369262E-3</v>
      </c>
      <c r="E7" s="1" t="s">
        <v>144</v>
      </c>
      <c r="F7" s="1" t="s">
        <v>79</v>
      </c>
      <c r="G7" s="5">
        <v>3</v>
      </c>
    </row>
    <row r="8" spans="1:7" x14ac:dyDescent="0.25">
      <c r="A8" t="s">
        <v>49</v>
      </c>
      <c r="B8" s="8">
        <v>0.47405092592592596</v>
      </c>
      <c r="C8" s="8">
        <v>0.4839236111111111</v>
      </c>
      <c r="D8" s="9">
        <f t="shared" si="0"/>
        <v>9.8726851851851372E-3</v>
      </c>
      <c r="E8" s="1" t="s">
        <v>144</v>
      </c>
      <c r="F8" s="1" t="s">
        <v>146</v>
      </c>
      <c r="G8" s="5">
        <v>3</v>
      </c>
    </row>
    <row r="9" spans="1:7" x14ac:dyDescent="0.25">
      <c r="A9" t="s">
        <v>49</v>
      </c>
      <c r="B9" s="8">
        <v>0.57358796296296299</v>
      </c>
      <c r="C9" s="8">
        <v>0.58738425925925919</v>
      </c>
      <c r="D9" s="9">
        <f t="shared" si="0"/>
        <v>1.3796296296296195E-2</v>
      </c>
      <c r="E9" s="1" t="s">
        <v>144</v>
      </c>
      <c r="F9" s="1" t="s">
        <v>147</v>
      </c>
      <c r="G9" s="5">
        <v>3</v>
      </c>
    </row>
    <row r="10" spans="1:7" x14ac:dyDescent="0.25">
      <c r="A10" t="s">
        <v>56</v>
      </c>
      <c r="B10" s="8">
        <v>0.60829861111111116</v>
      </c>
      <c r="C10" s="8">
        <v>0.61857638888888888</v>
      </c>
      <c r="D10" s="9">
        <f t="shared" si="0"/>
        <v>1.0277777777777719E-2</v>
      </c>
      <c r="E10" s="1" t="s">
        <v>144</v>
      </c>
      <c r="F10" s="1" t="s">
        <v>148</v>
      </c>
      <c r="G10" s="5">
        <v>3</v>
      </c>
    </row>
    <row r="11" spans="1:7" x14ac:dyDescent="0.25">
      <c r="A11" t="s">
        <v>56</v>
      </c>
      <c r="B11" s="8">
        <v>0.6702893518518519</v>
      </c>
      <c r="C11" s="8">
        <v>0.68128472222222225</v>
      </c>
      <c r="D11" s="9">
        <f t="shared" si="0"/>
        <v>1.099537037037035E-2</v>
      </c>
      <c r="E11" s="1" t="s">
        <v>144</v>
      </c>
      <c r="F11" s="1" t="s">
        <v>149</v>
      </c>
      <c r="G11" s="5">
        <v>3</v>
      </c>
    </row>
    <row r="12" spans="1:7" x14ac:dyDescent="0.25">
      <c r="A12" t="s">
        <v>56</v>
      </c>
      <c r="B12" s="8">
        <v>0.5337615740740741</v>
      </c>
      <c r="C12" s="8">
        <v>0.55785879629629631</v>
      </c>
      <c r="D12" s="9">
        <f t="shared" si="0"/>
        <v>2.4097222222222214E-2</v>
      </c>
      <c r="E12" s="1" t="s">
        <v>145</v>
      </c>
      <c r="F12" s="1" t="s">
        <v>70</v>
      </c>
      <c r="G12" s="5">
        <v>3</v>
      </c>
    </row>
    <row r="13" spans="1:7" x14ac:dyDescent="0.25">
      <c r="A13" s="10" t="s">
        <v>56</v>
      </c>
      <c r="B13" s="11">
        <v>0.63138888888888889</v>
      </c>
      <c r="C13" s="11">
        <v>0.63375000000000004</v>
      </c>
      <c r="D13" s="12">
        <f t="shared" si="0"/>
        <v>2.3611111111111471E-3</v>
      </c>
      <c r="E13" s="13"/>
      <c r="F13" s="13"/>
      <c r="G13" s="14"/>
    </row>
    <row r="14" spans="1:7" x14ac:dyDescent="0.25">
      <c r="A14" s="10" t="s">
        <v>56</v>
      </c>
      <c r="B14" s="11">
        <v>0.45924768518518522</v>
      </c>
      <c r="C14" s="11">
        <v>0.46557870370370374</v>
      </c>
      <c r="D14" s="12">
        <f t="shared" si="0"/>
        <v>6.3310185185185275E-3</v>
      </c>
      <c r="E14" s="13"/>
      <c r="F14" s="13"/>
      <c r="G14" s="14"/>
    </row>
    <row r="15" spans="1:7" x14ac:dyDescent="0.25">
      <c r="A15" t="s">
        <v>64</v>
      </c>
      <c r="B15" s="8">
        <v>0.47790509259259256</v>
      </c>
      <c r="C15" s="8">
        <v>0.48749999999999999</v>
      </c>
      <c r="D15" s="9">
        <f t="shared" si="0"/>
        <v>9.594907407407427E-3</v>
      </c>
      <c r="E15" s="1" t="s">
        <v>144</v>
      </c>
      <c r="F15" s="1" t="s">
        <v>150</v>
      </c>
      <c r="G15" s="5">
        <v>3</v>
      </c>
    </row>
    <row r="16" spans="1:7" x14ac:dyDescent="0.25">
      <c r="A16" t="s">
        <v>71</v>
      </c>
      <c r="B16" s="8">
        <v>0.58010416666666664</v>
      </c>
      <c r="C16" s="8">
        <v>0.59028935185185183</v>
      </c>
      <c r="D16" s="9">
        <f t="shared" si="0"/>
        <v>1.0185185185185186E-2</v>
      </c>
      <c r="E16" s="1" t="s">
        <v>144</v>
      </c>
      <c r="F16" s="1" t="s">
        <v>151</v>
      </c>
      <c r="G16" s="5">
        <v>3</v>
      </c>
    </row>
    <row r="17" spans="1:7" x14ac:dyDescent="0.25">
      <c r="A17" t="s">
        <v>71</v>
      </c>
      <c r="B17" s="8">
        <v>0.67954861111111109</v>
      </c>
      <c r="C17" s="8">
        <v>0.70119212962962962</v>
      </c>
      <c r="D17" s="9">
        <f t="shared" si="0"/>
        <v>2.1643518518518534E-2</v>
      </c>
      <c r="E17" s="1" t="s">
        <v>145</v>
      </c>
      <c r="F17" s="1" t="s">
        <v>79</v>
      </c>
      <c r="G17" s="5">
        <v>4</v>
      </c>
    </row>
    <row r="18" spans="1:7" x14ac:dyDescent="0.25">
      <c r="A18" t="s">
        <v>71</v>
      </c>
      <c r="B18" s="8">
        <v>0.59464120370370377</v>
      </c>
      <c r="C18" s="8">
        <v>0.64784722222222224</v>
      </c>
      <c r="D18" s="9">
        <f t="shared" si="0"/>
        <v>5.3206018518518472E-2</v>
      </c>
      <c r="E18" s="1" t="s">
        <v>145</v>
      </c>
      <c r="F18" s="1" t="s">
        <v>146</v>
      </c>
      <c r="G18" s="5">
        <v>4</v>
      </c>
    </row>
    <row r="19" spans="1:7" x14ac:dyDescent="0.25">
      <c r="A19" t="s">
        <v>73</v>
      </c>
      <c r="B19" s="8">
        <v>0.40790509259259261</v>
      </c>
      <c r="C19" s="8">
        <v>0.41587962962962965</v>
      </c>
      <c r="D19" s="9">
        <f t="shared" si="0"/>
        <v>7.9745370370370439E-3</v>
      </c>
      <c r="E19" s="1" t="s">
        <v>144</v>
      </c>
      <c r="F19" s="1" t="s">
        <v>152</v>
      </c>
      <c r="G19" s="5">
        <v>3</v>
      </c>
    </row>
    <row r="20" spans="1:7" x14ac:dyDescent="0.25">
      <c r="A20" t="s">
        <v>73</v>
      </c>
      <c r="B20" s="8">
        <v>0.42813657407407407</v>
      </c>
      <c r="C20" s="8">
        <v>0.43945601851851851</v>
      </c>
      <c r="D20" s="9">
        <f t="shared" si="0"/>
        <v>1.1319444444444438E-2</v>
      </c>
      <c r="E20" s="1" t="s">
        <v>144</v>
      </c>
      <c r="F20" s="1" t="s">
        <v>153</v>
      </c>
      <c r="G20" s="5">
        <v>3</v>
      </c>
    </row>
    <row r="21" spans="1:7" x14ac:dyDescent="0.25">
      <c r="A21" t="s">
        <v>73</v>
      </c>
      <c r="B21" s="8">
        <v>0.48224537037037035</v>
      </c>
      <c r="C21" s="8">
        <v>0.4997685185185185</v>
      </c>
      <c r="D21" s="9">
        <f t="shared" si="0"/>
        <v>1.7523148148148149E-2</v>
      </c>
      <c r="E21" s="1" t="s">
        <v>144</v>
      </c>
      <c r="F21" s="1" t="s">
        <v>154</v>
      </c>
      <c r="G21" s="5">
        <v>3</v>
      </c>
    </row>
    <row r="22" spans="1:7" x14ac:dyDescent="0.25">
      <c r="A22" t="s">
        <v>73</v>
      </c>
      <c r="B22" s="8">
        <v>0.61173611111111115</v>
      </c>
      <c r="C22" s="8">
        <v>0.72849537037037038</v>
      </c>
      <c r="D22" s="9">
        <f t="shared" si="0"/>
        <v>0.11675925925925923</v>
      </c>
      <c r="E22" s="1" t="s">
        <v>145</v>
      </c>
      <c r="F22" s="1" t="s">
        <v>147</v>
      </c>
      <c r="G22" s="5">
        <v>4</v>
      </c>
    </row>
    <row r="23" spans="1:7" x14ac:dyDescent="0.25">
      <c r="A23" t="s">
        <v>80</v>
      </c>
      <c r="B23" s="8">
        <v>0.66457175925925926</v>
      </c>
      <c r="C23" s="8">
        <v>0.74384259259259267</v>
      </c>
      <c r="D23" s="9">
        <f t="shared" si="0"/>
        <v>7.9270833333333401E-2</v>
      </c>
      <c r="E23" s="1" t="s">
        <v>145</v>
      </c>
      <c r="F23" s="1" t="s">
        <v>148</v>
      </c>
      <c r="G23" s="5">
        <v>4</v>
      </c>
    </row>
    <row r="24" spans="1:7" x14ac:dyDescent="0.25">
      <c r="A24" t="s">
        <v>80</v>
      </c>
      <c r="B24" s="8">
        <v>0.55439814814814814</v>
      </c>
      <c r="C24" s="8">
        <v>0.65234953703703702</v>
      </c>
      <c r="D24" s="9">
        <f t="shared" si="0"/>
        <v>9.795138888888888E-2</v>
      </c>
      <c r="E24" s="1" t="s">
        <v>145</v>
      </c>
      <c r="F24" s="1" t="s">
        <v>149</v>
      </c>
      <c r="G24" s="5">
        <v>4</v>
      </c>
    </row>
    <row r="25" spans="1:7" x14ac:dyDescent="0.25">
      <c r="A25" s="10" t="s">
        <v>80</v>
      </c>
      <c r="B25" s="11">
        <v>0.50402777777777774</v>
      </c>
      <c r="C25" s="11">
        <v>0.50662037037037033</v>
      </c>
      <c r="D25" s="12">
        <f t="shared" si="0"/>
        <v>2.5925925925925908E-3</v>
      </c>
      <c r="E25" s="13"/>
      <c r="F25" s="13"/>
      <c r="G25" s="14"/>
    </row>
    <row r="26" spans="1:7" x14ac:dyDescent="0.25">
      <c r="A26" s="10" t="s">
        <v>80</v>
      </c>
      <c r="B26" s="11">
        <v>0.44358796296296293</v>
      </c>
      <c r="C26" s="11">
        <v>0.44628472222222221</v>
      </c>
      <c r="D26" s="12">
        <f t="shared" si="0"/>
        <v>2.6967592592592737E-3</v>
      </c>
      <c r="E26" s="13"/>
      <c r="F26" s="13"/>
      <c r="G26" s="14"/>
    </row>
    <row r="27" spans="1:7" x14ac:dyDescent="0.25">
      <c r="A27" t="s">
        <v>84</v>
      </c>
      <c r="B27" s="8">
        <v>0.3956365740740741</v>
      </c>
      <c r="C27" s="8">
        <v>0.40445601851851848</v>
      </c>
      <c r="D27" s="9">
        <f t="shared" si="0"/>
        <v>8.8194444444443798E-3</v>
      </c>
      <c r="E27" s="1" t="s">
        <v>144</v>
      </c>
      <c r="F27" s="1" t="s">
        <v>155</v>
      </c>
      <c r="G27" s="5">
        <v>3</v>
      </c>
    </row>
    <row r="28" spans="1:7" x14ac:dyDescent="0.25">
      <c r="A28" t="s">
        <v>84</v>
      </c>
      <c r="B28" s="8">
        <v>0.72430555555555554</v>
      </c>
      <c r="C28" s="8">
        <v>0.73417824074074067</v>
      </c>
      <c r="D28" s="9">
        <f t="shared" si="0"/>
        <v>9.8726851851851372E-3</v>
      </c>
      <c r="E28" s="1" t="s">
        <v>144</v>
      </c>
      <c r="F28" s="1" t="s">
        <v>156</v>
      </c>
      <c r="G28" s="5">
        <v>3</v>
      </c>
    </row>
    <row r="29" spans="1:7" x14ac:dyDescent="0.25">
      <c r="A29" t="s">
        <v>84</v>
      </c>
      <c r="B29" s="8">
        <v>0.52287037037037043</v>
      </c>
      <c r="C29" s="8">
        <v>0.54237268518518522</v>
      </c>
      <c r="D29" s="9">
        <f t="shared" si="0"/>
        <v>1.9502314814814792E-2</v>
      </c>
      <c r="E29" s="1" t="s">
        <v>144</v>
      </c>
      <c r="F29" s="1" t="s">
        <v>157</v>
      </c>
      <c r="G29" s="5">
        <v>3</v>
      </c>
    </row>
    <row r="30" spans="1:7" x14ac:dyDescent="0.25">
      <c r="A30" t="s">
        <v>84</v>
      </c>
      <c r="B30" s="8">
        <v>0.6419097222222222</v>
      </c>
      <c r="C30" s="8">
        <v>0.67366898148148147</v>
      </c>
      <c r="D30" s="9">
        <f t="shared" si="0"/>
        <v>3.1759259259259265E-2</v>
      </c>
      <c r="E30" s="1" t="s">
        <v>145</v>
      </c>
      <c r="F30" s="1" t="s">
        <v>150</v>
      </c>
      <c r="G30" s="5">
        <v>4</v>
      </c>
    </row>
    <row r="31" spans="1:7" x14ac:dyDescent="0.25">
      <c r="A31" t="s">
        <v>86</v>
      </c>
      <c r="B31" s="8">
        <v>0.66723379629629631</v>
      </c>
      <c r="C31" s="8">
        <v>0.68100694444444443</v>
      </c>
      <c r="D31" s="9">
        <f t="shared" si="0"/>
        <v>1.3773148148148118E-2</v>
      </c>
      <c r="E31" s="1" t="s">
        <v>144</v>
      </c>
      <c r="F31" s="1" t="s">
        <v>158</v>
      </c>
      <c r="G31" s="5">
        <v>3</v>
      </c>
    </row>
    <row r="32" spans="1:7" x14ac:dyDescent="0.25">
      <c r="A32" t="s">
        <v>86</v>
      </c>
      <c r="B32" s="8">
        <v>0.44829861111111113</v>
      </c>
      <c r="C32" s="8">
        <v>0.51050925925925927</v>
      </c>
      <c r="D32" s="9">
        <f t="shared" si="0"/>
        <v>6.221064814814814E-2</v>
      </c>
      <c r="E32" s="1" t="s">
        <v>145</v>
      </c>
      <c r="F32" s="1" t="s">
        <v>151</v>
      </c>
      <c r="G32" s="5">
        <v>4</v>
      </c>
    </row>
    <row r="33" spans="1:7" x14ac:dyDescent="0.25">
      <c r="A33" s="10" t="s">
        <v>86</v>
      </c>
      <c r="B33" s="11">
        <v>0.43734953703703705</v>
      </c>
      <c r="C33" s="11">
        <v>0.44354166666666667</v>
      </c>
      <c r="D33" s="12">
        <f t="shared" si="0"/>
        <v>6.1921296296296169E-3</v>
      </c>
      <c r="E33" s="13"/>
      <c r="F33" s="13"/>
      <c r="G33" s="14"/>
    </row>
    <row r="34" spans="1:7" x14ac:dyDescent="0.25">
      <c r="A34" t="s">
        <v>88</v>
      </c>
      <c r="B34" s="8">
        <v>0.73857638888888888</v>
      </c>
      <c r="C34" s="8">
        <v>0.74826388888888884</v>
      </c>
      <c r="D34" s="9">
        <f t="shared" ref="D34:D57" si="1">C34-B34</f>
        <v>9.68749999999996E-3</v>
      </c>
      <c r="E34" s="1" t="s">
        <v>144</v>
      </c>
      <c r="F34" s="1" t="s">
        <v>159</v>
      </c>
      <c r="G34" s="5">
        <v>3</v>
      </c>
    </row>
    <row r="35" spans="1:7" x14ac:dyDescent="0.25">
      <c r="A35" t="s">
        <v>88</v>
      </c>
      <c r="B35" s="8">
        <v>0.68173611111111121</v>
      </c>
      <c r="C35" s="8">
        <v>0.69478009259259255</v>
      </c>
      <c r="D35" s="9">
        <f t="shared" si="1"/>
        <v>1.3043981481481337E-2</v>
      </c>
      <c r="E35" s="1" t="s">
        <v>144</v>
      </c>
      <c r="F35" s="1" t="s">
        <v>160</v>
      </c>
      <c r="G35" s="5">
        <v>3</v>
      </c>
    </row>
    <row r="36" spans="1:7" x14ac:dyDescent="0.25">
      <c r="A36" t="s">
        <v>88</v>
      </c>
      <c r="B36" s="8">
        <v>0.60570601851851846</v>
      </c>
      <c r="C36" s="8">
        <v>0.61965277777777772</v>
      </c>
      <c r="D36" s="9">
        <f t="shared" si="1"/>
        <v>1.3946759259259256E-2</v>
      </c>
      <c r="E36" s="1" t="s">
        <v>144</v>
      </c>
      <c r="F36" s="1" t="s">
        <v>161</v>
      </c>
      <c r="G36" s="5">
        <v>3</v>
      </c>
    </row>
    <row r="37" spans="1:7" x14ac:dyDescent="0.25">
      <c r="A37" t="s">
        <v>88</v>
      </c>
      <c r="B37" s="8">
        <v>0.47718750000000004</v>
      </c>
      <c r="C37" s="8">
        <v>0.49674768518518514</v>
      </c>
      <c r="D37" s="9">
        <f t="shared" si="1"/>
        <v>1.9560185185185097E-2</v>
      </c>
      <c r="E37" s="1" t="s">
        <v>144</v>
      </c>
      <c r="F37" s="1" t="s">
        <v>162</v>
      </c>
      <c r="G37" s="5">
        <v>3</v>
      </c>
    </row>
    <row r="38" spans="1:7" x14ac:dyDescent="0.25">
      <c r="A38" t="s">
        <v>91</v>
      </c>
      <c r="B38" s="8">
        <v>0.4075462962962963</v>
      </c>
      <c r="C38" s="8">
        <v>0.41543981481481485</v>
      </c>
      <c r="D38" s="9">
        <f t="shared" si="1"/>
        <v>7.8935185185185497E-3</v>
      </c>
      <c r="E38" s="1" t="s">
        <v>144</v>
      </c>
      <c r="F38" s="1" t="s">
        <v>163</v>
      </c>
      <c r="G38" s="5">
        <v>3</v>
      </c>
    </row>
    <row r="39" spans="1:7" x14ac:dyDescent="0.25">
      <c r="A39" t="s">
        <v>91</v>
      </c>
      <c r="B39" s="8">
        <v>0.65744212962962967</v>
      </c>
      <c r="C39" s="8">
        <v>0.6665740740740741</v>
      </c>
      <c r="D39" s="9">
        <f t="shared" si="1"/>
        <v>9.1319444444444287E-3</v>
      </c>
      <c r="E39" s="1" t="s">
        <v>144</v>
      </c>
      <c r="F39" s="1" t="s">
        <v>164</v>
      </c>
      <c r="G39" s="5">
        <v>3</v>
      </c>
    </row>
    <row r="40" spans="1:7" x14ac:dyDescent="0.25">
      <c r="A40" t="s">
        <v>91</v>
      </c>
      <c r="B40" s="8">
        <v>0.67113425925925929</v>
      </c>
      <c r="C40" s="8">
        <v>0.74472222222222229</v>
      </c>
      <c r="D40" s="9">
        <f t="shared" si="1"/>
        <v>7.3587962962962994E-2</v>
      </c>
      <c r="E40" s="1" t="s">
        <v>145</v>
      </c>
      <c r="F40" s="1" t="s">
        <v>152</v>
      </c>
      <c r="G40" s="5">
        <v>4</v>
      </c>
    </row>
    <row r="41" spans="1:7" x14ac:dyDescent="0.25">
      <c r="A41" t="s">
        <v>91</v>
      </c>
      <c r="B41" s="8">
        <v>0.56084490740740744</v>
      </c>
      <c r="C41" s="8">
        <v>0.63734953703703701</v>
      </c>
      <c r="D41" s="9">
        <f t="shared" si="1"/>
        <v>7.6504629629629561E-2</v>
      </c>
      <c r="E41" s="1" t="s">
        <v>145</v>
      </c>
      <c r="F41" s="1" t="s">
        <v>153</v>
      </c>
      <c r="G41" s="5">
        <v>4</v>
      </c>
    </row>
    <row r="42" spans="1:7" x14ac:dyDescent="0.25">
      <c r="A42" t="s">
        <v>95</v>
      </c>
      <c r="B42" s="8">
        <v>0.4195949074074074</v>
      </c>
      <c r="C42" s="8">
        <v>0.4340046296296296</v>
      </c>
      <c r="D42" s="9">
        <f t="shared" si="1"/>
        <v>1.4409722222222199E-2</v>
      </c>
      <c r="E42" s="1" t="s">
        <v>144</v>
      </c>
      <c r="F42" s="1" t="s">
        <v>165</v>
      </c>
      <c r="G42" s="5">
        <v>3</v>
      </c>
    </row>
    <row r="43" spans="1:7" x14ac:dyDescent="0.25">
      <c r="A43" t="s">
        <v>95</v>
      </c>
      <c r="B43" s="8">
        <v>0.51388888888888895</v>
      </c>
      <c r="C43" s="8">
        <v>0.53344907407407405</v>
      </c>
      <c r="D43" s="9">
        <f t="shared" si="1"/>
        <v>1.9560185185185097E-2</v>
      </c>
      <c r="E43" s="1" t="s">
        <v>144</v>
      </c>
      <c r="F43" s="1" t="s">
        <v>166</v>
      </c>
      <c r="G43" s="5">
        <v>3</v>
      </c>
    </row>
    <row r="44" spans="1:7" x14ac:dyDescent="0.25">
      <c r="A44" t="s">
        <v>95</v>
      </c>
      <c r="B44" s="8">
        <v>0.58583333333333332</v>
      </c>
      <c r="C44" s="8">
        <v>0.60583333333333333</v>
      </c>
      <c r="D44" s="9">
        <f t="shared" si="1"/>
        <v>2.0000000000000018E-2</v>
      </c>
      <c r="E44" s="1" t="s">
        <v>144</v>
      </c>
      <c r="F44" s="1" t="s">
        <v>167</v>
      </c>
      <c r="G44" s="5">
        <v>3</v>
      </c>
    </row>
    <row r="45" spans="1:7" x14ac:dyDescent="0.25">
      <c r="A45" t="s">
        <v>102</v>
      </c>
      <c r="B45" s="8">
        <v>0.40537037037037038</v>
      </c>
      <c r="C45" s="8">
        <v>0.41961805555555554</v>
      </c>
      <c r="D45" s="9">
        <f t="shared" si="1"/>
        <v>1.4247685185185155E-2</v>
      </c>
      <c r="E45" s="1" t="s">
        <v>144</v>
      </c>
      <c r="F45" s="1" t="s">
        <v>168</v>
      </c>
      <c r="G45" s="5">
        <v>3</v>
      </c>
    </row>
    <row r="46" spans="1:7" x14ac:dyDescent="0.25">
      <c r="A46" t="s">
        <v>102</v>
      </c>
      <c r="B46" s="8">
        <v>0.65339120370370374</v>
      </c>
      <c r="C46" s="8">
        <v>0.67722222222222228</v>
      </c>
      <c r="D46" s="9">
        <f t="shared" si="1"/>
        <v>2.3831018518518543E-2</v>
      </c>
      <c r="E46" s="1" t="s">
        <v>145</v>
      </c>
      <c r="F46" s="1" t="s">
        <v>154</v>
      </c>
      <c r="G46" s="5">
        <v>4</v>
      </c>
    </row>
    <row r="47" spans="1:7" x14ac:dyDescent="0.25">
      <c r="A47" t="s">
        <v>102</v>
      </c>
      <c r="B47" s="8">
        <v>0.50505787037037042</v>
      </c>
      <c r="C47" s="8">
        <v>0.53052083333333333</v>
      </c>
      <c r="D47" s="9">
        <f t="shared" si="1"/>
        <v>2.546296296296291E-2</v>
      </c>
      <c r="E47" s="1" t="s">
        <v>145</v>
      </c>
      <c r="F47" s="1" t="s">
        <v>155</v>
      </c>
      <c r="G47" s="5">
        <v>4</v>
      </c>
    </row>
    <row r="48" spans="1:7" x14ac:dyDescent="0.25">
      <c r="A48" s="10" t="s">
        <v>102</v>
      </c>
      <c r="B48" s="11">
        <v>0.61747685185185186</v>
      </c>
      <c r="C48" s="11">
        <v>0.62297453703703709</v>
      </c>
      <c r="D48" s="12">
        <f t="shared" si="1"/>
        <v>5.4976851851852304E-3</v>
      </c>
      <c r="E48" s="13"/>
      <c r="F48" s="13"/>
      <c r="G48" s="14"/>
    </row>
    <row r="49" spans="1:7" x14ac:dyDescent="0.25">
      <c r="A49" t="s">
        <v>104</v>
      </c>
      <c r="B49" s="8">
        <v>0.40537037037037038</v>
      </c>
      <c r="C49" s="8">
        <v>0.41961805555555554</v>
      </c>
      <c r="D49" s="9">
        <f t="shared" si="1"/>
        <v>1.4247685185185155E-2</v>
      </c>
      <c r="E49" s="1" t="s">
        <v>144</v>
      </c>
      <c r="F49" s="1" t="s">
        <v>169</v>
      </c>
      <c r="G49" s="5">
        <v>3</v>
      </c>
    </row>
    <row r="50" spans="1:7" x14ac:dyDescent="0.25">
      <c r="A50" t="s">
        <v>104</v>
      </c>
      <c r="B50" s="8">
        <v>0.65339120370370374</v>
      </c>
      <c r="C50" s="8">
        <v>0.67722222222222228</v>
      </c>
      <c r="D50" s="9">
        <f t="shared" si="1"/>
        <v>2.3831018518518543E-2</v>
      </c>
      <c r="E50" s="1" t="s">
        <v>145</v>
      </c>
      <c r="F50" s="1" t="s">
        <v>156</v>
      </c>
      <c r="G50" s="5">
        <v>4</v>
      </c>
    </row>
    <row r="51" spans="1:7" x14ac:dyDescent="0.25">
      <c r="A51" t="s">
        <v>104</v>
      </c>
      <c r="B51" s="8">
        <v>0.50505787037037042</v>
      </c>
      <c r="C51" s="8">
        <v>0.53052083333333333</v>
      </c>
      <c r="D51" s="9">
        <f t="shared" si="1"/>
        <v>2.546296296296291E-2</v>
      </c>
      <c r="E51" s="1" t="s">
        <v>145</v>
      </c>
      <c r="F51" s="1" t="s">
        <v>157</v>
      </c>
      <c r="G51" s="5">
        <v>4</v>
      </c>
    </row>
    <row r="52" spans="1:7" x14ac:dyDescent="0.25">
      <c r="A52" s="10" t="s">
        <v>104</v>
      </c>
      <c r="B52" s="11">
        <v>0.61747685185185186</v>
      </c>
      <c r="C52" s="11">
        <v>0.62297453703703709</v>
      </c>
      <c r="D52" s="12">
        <f t="shared" si="1"/>
        <v>5.4976851851852304E-3</v>
      </c>
      <c r="E52" s="13"/>
      <c r="F52" s="13"/>
      <c r="G52" s="14"/>
    </row>
    <row r="53" spans="1:7" x14ac:dyDescent="0.25">
      <c r="A53" t="s">
        <v>108</v>
      </c>
      <c r="B53" s="8">
        <v>0.73709490740740735</v>
      </c>
      <c r="C53" s="8">
        <v>0.74909722222222219</v>
      </c>
      <c r="D53" s="9">
        <f t="shared" si="1"/>
        <v>1.2002314814814841E-2</v>
      </c>
      <c r="E53" s="1" t="s">
        <v>144</v>
      </c>
      <c r="F53" s="1" t="s">
        <v>170</v>
      </c>
      <c r="G53" s="5">
        <v>3</v>
      </c>
    </row>
    <row r="54" spans="1:7" x14ac:dyDescent="0.25">
      <c r="A54" t="s">
        <v>108</v>
      </c>
      <c r="B54" s="8">
        <v>0.63288194444444446</v>
      </c>
      <c r="C54" s="8">
        <v>0.6522337962962963</v>
      </c>
      <c r="D54" s="9">
        <f t="shared" si="1"/>
        <v>1.9351851851851842E-2</v>
      </c>
      <c r="E54" s="1" t="s">
        <v>144</v>
      </c>
      <c r="F54" s="1" t="s">
        <v>171</v>
      </c>
      <c r="G54" s="5">
        <v>3</v>
      </c>
    </row>
    <row r="55" spans="1:7" x14ac:dyDescent="0.25">
      <c r="A55" t="s">
        <v>108</v>
      </c>
      <c r="B55" s="8">
        <v>0.43300925925925932</v>
      </c>
      <c r="C55" s="8">
        <v>0.45743055555555556</v>
      </c>
      <c r="D55" s="9">
        <f t="shared" si="1"/>
        <v>2.4421296296296247E-2</v>
      </c>
      <c r="E55" s="1" t="s">
        <v>145</v>
      </c>
      <c r="F55" s="1" t="s">
        <v>158</v>
      </c>
      <c r="G55" s="5">
        <v>4</v>
      </c>
    </row>
    <row r="56" spans="1:7" x14ac:dyDescent="0.25">
      <c r="A56" s="10" t="s">
        <v>108</v>
      </c>
      <c r="B56" s="11">
        <v>0.57372685185185179</v>
      </c>
      <c r="C56" s="11">
        <v>0.57945601851851858</v>
      </c>
      <c r="D56" s="12">
        <f t="shared" si="1"/>
        <v>5.7291666666667851E-3</v>
      </c>
      <c r="E56" s="13"/>
      <c r="F56" s="13"/>
      <c r="G56" s="14"/>
    </row>
    <row r="57" spans="1:7" x14ac:dyDescent="0.25">
      <c r="A57" s="10" t="s">
        <v>113</v>
      </c>
      <c r="B57" s="11">
        <v>0.67765046296296294</v>
      </c>
      <c r="C57" s="11">
        <v>0.67895833333333344</v>
      </c>
      <c r="D57" s="12">
        <f t="shared" si="1"/>
        <v>1.3078703703705008E-3</v>
      </c>
      <c r="E57" s="13"/>
      <c r="F57" s="13"/>
      <c r="G57" s="14"/>
    </row>
    <row r="58" spans="1:7" x14ac:dyDescent="0.25">
      <c r="D58" s="9"/>
      <c r="G58" s="5">
        <f>SUM(Table2[per])</f>
        <v>146.5</v>
      </c>
    </row>
    <row r="59" spans="1:7" x14ac:dyDescent="0.25">
      <c r="G59" s="18">
        <f>Table2[[#Totals],[per]]/100%</f>
        <v>146.5</v>
      </c>
    </row>
    <row r="60" spans="1:7" x14ac:dyDescent="0.25">
      <c r="G60" s="18"/>
    </row>
  </sheetData>
  <phoneticPr fontId="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rightToLeft="1" tabSelected="1" workbookViewId="0">
      <selection activeCell="E13" sqref="E13"/>
    </sheetView>
  </sheetViews>
  <sheetFormatPr defaultRowHeight="15" x14ac:dyDescent="0.25"/>
  <cols>
    <col min="1" max="1" width="26.42578125" bestFit="1" customWidth="1"/>
    <col min="2" max="2" width="25" bestFit="1" customWidth="1"/>
    <col min="3" max="3" width="10.140625" bestFit="1" customWidth="1"/>
    <col min="4" max="4" width="16.85546875" customWidth="1"/>
  </cols>
  <sheetData>
    <row r="2" spans="1:4" x14ac:dyDescent="0.25">
      <c r="A2" s="21" t="s">
        <v>172</v>
      </c>
      <c r="B2" s="21"/>
    </row>
    <row r="3" spans="1:4" x14ac:dyDescent="0.25">
      <c r="A3" s="22" t="s">
        <v>175</v>
      </c>
      <c r="B3" s="22">
        <v>12.4</v>
      </c>
    </row>
    <row r="4" spans="1:4" x14ac:dyDescent="0.25">
      <c r="A4" s="22" t="s">
        <v>173</v>
      </c>
      <c r="B4" s="23">
        <f>161.29*B3</f>
        <v>1999.9959999999999</v>
      </c>
    </row>
    <row r="5" spans="1:4" x14ac:dyDescent="0.25">
      <c r="A5" s="21" t="s">
        <v>174</v>
      </c>
      <c r="B5" s="21"/>
    </row>
    <row r="6" spans="1:4" x14ac:dyDescent="0.25">
      <c r="A6" s="22" t="s">
        <v>175</v>
      </c>
      <c r="B6" s="22">
        <v>146.5</v>
      </c>
    </row>
    <row r="7" spans="1:4" x14ac:dyDescent="0.25">
      <c r="A7" s="22" t="s">
        <v>173</v>
      </c>
      <c r="B7" s="22">
        <f>B6*161.29</f>
        <v>23628.985000000001</v>
      </c>
    </row>
    <row r="8" spans="1:4" x14ac:dyDescent="0.25">
      <c r="A8" s="22" t="s">
        <v>176</v>
      </c>
      <c r="B8" s="22">
        <f>B7+B4</f>
        <v>25628.981</v>
      </c>
    </row>
    <row r="11" spans="1:4" x14ac:dyDescent="0.25">
      <c r="A11" s="24" t="s">
        <v>177</v>
      </c>
      <c r="B11" s="24"/>
      <c r="C11" s="24"/>
      <c r="D11" s="24"/>
    </row>
    <row r="12" spans="1:4" x14ac:dyDescent="0.25">
      <c r="A12" s="24"/>
      <c r="B12" s="24"/>
      <c r="C12" s="24"/>
      <c r="D12" s="24"/>
    </row>
    <row r="13" spans="1:4" x14ac:dyDescent="0.25">
      <c r="A13" s="24"/>
      <c r="B13" s="24"/>
      <c r="C13" s="24"/>
      <c r="D13" s="24"/>
    </row>
    <row r="14" spans="1:4" x14ac:dyDescent="0.25">
      <c r="A14" s="24"/>
      <c r="B14" s="24"/>
      <c r="C14" s="24"/>
      <c r="D14" s="24"/>
    </row>
  </sheetData>
  <mergeCells count="3">
    <mergeCell ref="A11:D14"/>
    <mergeCell ref="A2:B2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Absents</vt:lpstr>
      <vt:lpstr>out-in</vt:lpstr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600 - Abdulrahman Y. Alshaikh</dc:creator>
  <cp:keywords/>
  <dc:description/>
  <cp:lastModifiedBy>113A - Hafsah M. Alzaidi</cp:lastModifiedBy>
  <cp:revision/>
  <dcterms:created xsi:type="dcterms:W3CDTF">2023-04-19T14:04:40Z</dcterms:created>
  <dcterms:modified xsi:type="dcterms:W3CDTF">2023-05-01T13:57:31Z</dcterms:modified>
  <cp:category/>
  <cp:contentStatus/>
</cp:coreProperties>
</file>