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60\Desktop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Sheet1!$B$10:$X$10</definedName>
    <definedName name="_xlnm.Print_Area" localSheetId="0">Sheet1!$A$1:$AA$34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4" i="1" l="1"/>
  <c r="J34" i="1"/>
  <c r="AA19" i="1" l="1"/>
  <c r="AA27" i="1"/>
  <c r="Z30" i="1"/>
  <c r="Y30" i="1"/>
  <c r="AA12" i="1" s="1"/>
  <c r="N30" i="1"/>
  <c r="Q30" i="1"/>
  <c r="R29" i="1"/>
  <c r="O29" i="1" s="1"/>
  <c r="R28" i="1"/>
  <c r="O28" i="1" s="1"/>
  <c r="R27" i="1"/>
  <c r="O27" i="1" s="1"/>
  <c r="R26" i="1"/>
  <c r="O26" i="1" s="1"/>
  <c r="R25" i="1"/>
  <c r="O25" i="1" s="1"/>
  <c r="R24" i="1"/>
  <c r="O24" i="1" s="1"/>
  <c r="R23" i="1"/>
  <c r="O23" i="1" s="1"/>
  <c r="R22" i="1"/>
  <c r="O22" i="1" s="1"/>
  <c r="R21" i="1"/>
  <c r="O21" i="1" s="1"/>
  <c r="R20" i="1"/>
  <c r="O20" i="1" s="1"/>
  <c r="R19" i="1"/>
  <c r="O19" i="1" s="1"/>
  <c r="R18" i="1"/>
  <c r="O18" i="1" s="1"/>
  <c r="R17" i="1"/>
  <c r="O17" i="1" s="1"/>
  <c r="R16" i="1"/>
  <c r="O16" i="1" s="1"/>
  <c r="R15" i="1"/>
  <c r="O15" i="1" s="1"/>
  <c r="R14" i="1"/>
  <c r="O14" i="1" s="1"/>
  <c r="R13" i="1"/>
  <c r="O13" i="1" s="1"/>
  <c r="R12" i="1"/>
  <c r="O12" i="1" s="1"/>
  <c r="R11" i="1"/>
  <c r="O11" i="1" s="1"/>
  <c r="AA18" i="1" l="1"/>
  <c r="AA23" i="1"/>
  <c r="AA15" i="1"/>
  <c r="AA26" i="1"/>
  <c r="AA11" i="1"/>
  <c r="AA22" i="1"/>
  <c r="AA14" i="1"/>
  <c r="AA29" i="1"/>
  <c r="AA25" i="1"/>
  <c r="AA21" i="1"/>
  <c r="AA17" i="1"/>
  <c r="AA13" i="1"/>
  <c r="AA28" i="1"/>
  <c r="AA24" i="1"/>
  <c r="AA20" i="1"/>
  <c r="AA16" i="1"/>
  <c r="D30" i="1"/>
  <c r="AA30" i="1" l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E34" i="1" l="1"/>
  <c r="D34" i="1"/>
  <c r="G12" i="1"/>
  <c r="G15" i="1"/>
  <c r="L16" i="1"/>
  <c r="K19" i="1"/>
  <c r="G20" i="1"/>
  <c r="G23" i="1"/>
  <c r="L24" i="1"/>
  <c r="K27" i="1"/>
  <c r="G28" i="1"/>
  <c r="E11" i="1"/>
  <c r="L11" i="1" s="1"/>
  <c r="G13" i="1"/>
  <c r="G17" i="1"/>
  <c r="G19" i="1"/>
  <c r="G21" i="1"/>
  <c r="G25" i="1"/>
  <c r="G27" i="1"/>
  <c r="G29" i="1"/>
  <c r="G26" i="1"/>
  <c r="G22" i="1"/>
  <c r="G18" i="1"/>
  <c r="G14" i="1"/>
  <c r="U30" i="1"/>
  <c r="R30" i="1" s="1"/>
  <c r="O30" i="1" s="1"/>
  <c r="P30" i="1"/>
  <c r="T30" i="1"/>
  <c r="M30" i="1"/>
  <c r="I30" i="1"/>
  <c r="H30" i="1"/>
  <c r="S30" i="1"/>
  <c r="L29" i="1"/>
  <c r="K29" i="1"/>
  <c r="J29" i="1"/>
  <c r="J28" i="1"/>
  <c r="L27" i="1"/>
  <c r="J27" i="1"/>
  <c r="L26" i="1"/>
  <c r="K26" i="1"/>
  <c r="J26" i="1"/>
  <c r="L25" i="1"/>
  <c r="K25" i="1"/>
  <c r="J25" i="1"/>
  <c r="J24" i="1"/>
  <c r="L23" i="1"/>
  <c r="J23" i="1"/>
  <c r="L22" i="1"/>
  <c r="K22" i="1"/>
  <c r="J22" i="1"/>
  <c r="L21" i="1"/>
  <c r="K21" i="1"/>
  <c r="J21" i="1"/>
  <c r="J20" i="1"/>
  <c r="L19" i="1"/>
  <c r="J19" i="1"/>
  <c r="L18" i="1"/>
  <c r="K18" i="1"/>
  <c r="J18" i="1"/>
  <c r="L17" i="1"/>
  <c r="K17" i="1"/>
  <c r="J17" i="1"/>
  <c r="J16" i="1"/>
  <c r="L15" i="1"/>
  <c r="J15" i="1"/>
  <c r="L14" i="1"/>
  <c r="K14" i="1"/>
  <c r="J14" i="1"/>
  <c r="L13" i="1"/>
  <c r="K13" i="1"/>
  <c r="J13" i="1"/>
  <c r="J12" i="1"/>
  <c r="J11" i="1"/>
  <c r="D6" i="1"/>
  <c r="W30" i="1" l="1"/>
  <c r="J30" i="1"/>
  <c r="X30" i="1"/>
  <c r="G11" i="1"/>
  <c r="V11" i="1"/>
  <c r="K11" i="1"/>
  <c r="G16" i="1"/>
  <c r="G24" i="1"/>
  <c r="K12" i="1"/>
  <c r="K16" i="1"/>
  <c r="K20" i="1"/>
  <c r="K24" i="1"/>
  <c r="K28" i="1"/>
  <c r="L12" i="1"/>
  <c r="K15" i="1"/>
  <c r="L20" i="1"/>
  <c r="K23" i="1"/>
  <c r="L28" i="1"/>
  <c r="E30" i="1"/>
  <c r="F30" i="1" l="1"/>
  <c r="G30" i="1" s="1"/>
  <c r="V30" i="1"/>
  <c r="K30" i="1"/>
  <c r="L30" i="1"/>
</calcChain>
</file>

<file path=xl/sharedStrings.xml><?xml version="1.0" encoding="utf-8"?>
<sst xmlns="http://schemas.openxmlformats.org/spreadsheetml/2006/main" count="103" uniqueCount="78">
  <si>
    <t>ID</t>
  </si>
  <si>
    <t>Store Name</t>
  </si>
  <si>
    <t>Qty Sold</t>
  </si>
  <si>
    <t>Invoices</t>
  </si>
  <si>
    <t>UPT</t>
  </si>
  <si>
    <t>ATV</t>
  </si>
  <si>
    <t>ASP</t>
  </si>
  <si>
    <t>0038</t>
  </si>
  <si>
    <t>009</t>
  </si>
  <si>
    <t>0027</t>
  </si>
  <si>
    <t>0028</t>
  </si>
  <si>
    <t>0012</t>
  </si>
  <si>
    <t>0037</t>
  </si>
  <si>
    <t>0026</t>
  </si>
  <si>
    <t>001</t>
  </si>
  <si>
    <t>002</t>
  </si>
  <si>
    <t>003</t>
  </si>
  <si>
    <t>004</t>
  </si>
  <si>
    <t>0022</t>
  </si>
  <si>
    <t>0024</t>
  </si>
  <si>
    <t>0029</t>
  </si>
  <si>
    <t>0031</t>
  </si>
  <si>
    <t>0032</t>
  </si>
  <si>
    <t>0033</t>
  </si>
  <si>
    <t>0035</t>
  </si>
  <si>
    <t>0036</t>
  </si>
  <si>
    <t>Total</t>
  </si>
  <si>
    <t>Auto DSR</t>
  </si>
  <si>
    <t>%Var</t>
  </si>
  <si>
    <t>MTD-Sales</t>
  </si>
  <si>
    <t>Arar</t>
  </si>
  <si>
    <t>Sikakah</t>
  </si>
  <si>
    <t>Abo- Baker</t>
  </si>
  <si>
    <t>Al- Khair</t>
  </si>
  <si>
    <t>Madinah Street</t>
  </si>
  <si>
    <t>B/W Sales</t>
  </si>
  <si>
    <t>MTD Sales</t>
  </si>
  <si>
    <t>YTD Sales</t>
  </si>
  <si>
    <t>LFL%</t>
  </si>
  <si>
    <t>DAY</t>
  </si>
  <si>
    <t>MTD</t>
  </si>
  <si>
    <t>YTD</t>
  </si>
  <si>
    <t>Area</t>
  </si>
  <si>
    <t>Riyadh</t>
  </si>
  <si>
    <t>Qasim</t>
  </si>
  <si>
    <t>Ahsa</t>
  </si>
  <si>
    <t>Majmah</t>
  </si>
  <si>
    <t>Rawdah Plaza</t>
  </si>
  <si>
    <t>Ain Najam</t>
  </si>
  <si>
    <t>Daffah Retail Stores</t>
  </si>
  <si>
    <t>D Sales</t>
  </si>
  <si>
    <t>D Target</t>
  </si>
  <si>
    <t>Badae Al-Zaman</t>
  </si>
  <si>
    <t>Al-Shifa</t>
  </si>
  <si>
    <t>Al-Aqiq</t>
  </si>
  <si>
    <t>Al-Tameer</t>
  </si>
  <si>
    <t>Al-Rawdah</t>
  </si>
  <si>
    <t>Al-Munsiah</t>
  </si>
  <si>
    <t>Al-Yarmuk</t>
  </si>
  <si>
    <t xml:space="preserve">Wadi Laban </t>
  </si>
  <si>
    <t>Al-Aziziah</t>
  </si>
  <si>
    <t>Al-Majmah</t>
  </si>
  <si>
    <t>Al-Alrass</t>
  </si>
  <si>
    <t>Al-hafuf</t>
  </si>
  <si>
    <t>MTD-Target</t>
  </si>
  <si>
    <t>YTD Target</t>
  </si>
  <si>
    <t>MTD Target</t>
  </si>
  <si>
    <t>Current Month Peformance</t>
  </si>
  <si>
    <t>Sold Qty</t>
  </si>
  <si>
    <t>On-hand</t>
  </si>
  <si>
    <t>Stock YTD</t>
  </si>
  <si>
    <t>Cont%</t>
  </si>
  <si>
    <t>YTD Daily Average</t>
  </si>
  <si>
    <t>Var%</t>
  </si>
  <si>
    <t>Target</t>
  </si>
  <si>
    <t>YTD  ( Sold Qty )</t>
  </si>
  <si>
    <t>Conversion</t>
  </si>
  <si>
    <t>YTD ( KPIS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</si>
</sst>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5" formatCode="[$-10409]#,##0;\-\ #,##0;&quot;-&quot;"/>
    <numFmt numFmtId="166" formatCode="_(* #,##0_);_(* \(#,##0\);_(* &quot;-&quot;??_);_(@_)"/>
    <numFmt numFmtId="167" formatCode="[$-409]d\-mmm\-yy;@"/>
  </numFmts>
  <fonts count="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000000"/>
      <name val="Arial"/>
      <family val="2"/>
    </font>
    <font>
      <b/>
      <sz val="9"/>
      <color theme="1"/>
      <name val="Arial"/>
      <family val="2"/>
      <scheme val="minor"/>
    </font>
    <font>
      <b/>
      <sz val="11"/>
      <color theme="0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DBF1F9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164" fontId="4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166" fontId="3" fillId="0" borderId="1" xfId="1" applyNumberFormat="1" applyFont="1" applyBorder="1" applyAlignment="1">
      <alignment horizontal="right" vertical="center"/>
    </xf>
    <xf numFmtId="166" fontId="3" fillId="3" borderId="1" xfId="1" applyNumberFormat="1" applyFont="1" applyFill="1" applyBorder="1" applyAlignment="1">
      <alignment horizontal="right" vertical="center"/>
    </xf>
    <xf numFmtId="9" fontId="3" fillId="4" borderId="1" xfId="2" applyFont="1" applyFill="1" applyBorder="1" applyAlignment="1">
      <alignment horizontal="right" vertical="center"/>
    </xf>
    <xf numFmtId="166" fontId="4" fillId="2" borderId="1" xfId="1" applyNumberFormat="1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vertical="center"/>
    </xf>
    <xf numFmtId="1" fontId="4" fillId="2" borderId="1" xfId="0" applyNumberFormat="1" applyFont="1" applyFill="1" applyBorder="1" applyAlignment="1">
      <alignment vertical="center"/>
    </xf>
    <xf numFmtId="9" fontId="4" fillId="2" borderId="1" xfId="2" applyNumberFormat="1" applyFont="1" applyFill="1" applyBorder="1" applyAlignment="1">
      <alignment horizontal="right" vertical="center"/>
    </xf>
    <xf numFmtId="166" fontId="3" fillId="0" borderId="1" xfId="1" applyNumberFormat="1" applyFont="1" applyFill="1" applyBorder="1" applyAlignment="1">
      <alignment horizontal="right" vertical="center"/>
    </xf>
    <xf numFmtId="166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 readingOrder="2"/>
    </xf>
    <xf numFmtId="0" fontId="4" fillId="2" borderId="1" xfId="0" applyFont="1" applyFill="1" applyBorder="1" applyAlignment="1">
      <alignment vertical="center"/>
    </xf>
    <xf numFmtId="165" fontId="5" fillId="0" borderId="1" xfId="0" applyNumberFormat="1" applyFont="1" applyFill="1" applyBorder="1" applyAlignment="1">
      <alignment horizontal="right" vertical="top" wrapText="1" readingOrder="1"/>
    </xf>
    <xf numFmtId="0" fontId="2" fillId="0" borderId="1" xfId="0" applyFont="1" applyBorder="1"/>
    <xf numFmtId="0" fontId="3" fillId="0" borderId="1" xfId="0" applyFont="1" applyBorder="1" applyAlignment="1">
      <alignment horizontal="left" vertical="center"/>
    </xf>
    <xf numFmtId="0" fontId="4" fillId="5" borderId="1" xfId="0" applyFont="1" applyFill="1" applyBorder="1" applyAlignment="1">
      <alignment horizontal="center"/>
    </xf>
    <xf numFmtId="166" fontId="3" fillId="0" borderId="1" xfId="1" applyNumberFormat="1" applyFont="1" applyBorder="1" applyAlignment="1">
      <alignment horizontal="center"/>
    </xf>
    <xf numFmtId="165" fontId="5" fillId="0" borderId="1" xfId="0" applyNumberFormat="1" applyFont="1" applyFill="1" applyBorder="1" applyAlignment="1">
      <alignment horizontal="center" vertical="top" wrapText="1" readingOrder="1"/>
    </xf>
    <xf numFmtId="9" fontId="3" fillId="0" borderId="1" xfId="2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9" fontId="0" fillId="0" borderId="1" xfId="2" applyFont="1" applyBorder="1"/>
    <xf numFmtId="9" fontId="4" fillId="2" borderId="1" xfId="2" applyFont="1" applyFill="1" applyBorder="1" applyAlignment="1">
      <alignment vertical="center"/>
    </xf>
    <xf numFmtId="165" fontId="5" fillId="0" borderId="1" xfId="0" applyNumberFormat="1" applyFont="1" applyFill="1" applyBorder="1" applyAlignment="1">
      <alignment horizontal="left" vertical="top" wrapText="1" readingOrder="1"/>
    </xf>
    <xf numFmtId="167" fontId="6" fillId="0" borderId="0" xfId="0" applyNumberFormat="1" applyFont="1" applyAlignment="1">
      <alignment horizontal="left" vertical="center"/>
    </xf>
    <xf numFmtId="0" fontId="0" fillId="0" borderId="0" xfId="0" applyBorder="1"/>
    <xf numFmtId="0" fontId="7" fillId="2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2" fontId="2" fillId="0" borderId="1" xfId="0" applyNumberFormat="1" applyFont="1" applyBorder="1"/>
    <xf numFmtId="9" fontId="2" fillId="0" borderId="1" xfId="0" applyNumberFormat="1" applyFont="1" applyBorder="1"/>
    <xf numFmtId="0" fontId="4" fillId="5" borderId="1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8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BF1F9"/>
      <color rgb="FF66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AA35"/>
  <sheetViews>
    <sheetView showGridLines="0" tabSelected="1" topLeftCell="A2" zoomScaleNormal="100" workbookViewId="0">
      <selection activeCell="H39" sqref="H39"/>
    </sheetView>
  </sheetViews>
  <sheetFormatPr defaultRowHeight="14.25" x14ac:dyDescent="0.2"/>
  <cols>
    <col min="2" max="2" width="11.625" bestFit="1" customWidth="1"/>
    <col min="3" max="3" width="15.5" bestFit="1" customWidth="1"/>
    <col min="4" max="4" width="8.375" bestFit="1" customWidth="1"/>
    <col min="5" max="5" width="9.75" bestFit="1" customWidth="1"/>
    <col min="6" max="6" width="8.625" bestFit="1" customWidth="1"/>
    <col min="7" max="8" width="9.875" customWidth="1"/>
    <col min="9" max="9" width="8.375" bestFit="1" customWidth="1"/>
    <col min="10" max="10" width="5.5" bestFit="1" customWidth="1"/>
    <col min="11" max="11" width="4.375" bestFit="1" customWidth="1"/>
    <col min="12" max="12" width="5.125" bestFit="1" customWidth="1"/>
    <col min="13" max="13" width="10.5" bestFit="1" customWidth="1"/>
    <col min="14" max="14" width="11.5" bestFit="1" customWidth="1"/>
    <col min="15" max="15" width="10.5" customWidth="1"/>
    <col min="16" max="16" width="10.125" bestFit="1" customWidth="1"/>
    <col min="17" max="17" width="11.125" bestFit="1" customWidth="1"/>
    <col min="18" max="18" width="7.5" bestFit="1" customWidth="1"/>
    <col min="19" max="19" width="7.625" bestFit="1" customWidth="1"/>
    <col min="20" max="20" width="10.5" bestFit="1" customWidth="1"/>
    <col min="21" max="21" width="9.625" bestFit="1" customWidth="1"/>
    <col min="22" max="22" width="5.5" bestFit="1" customWidth="1"/>
    <col min="23" max="24" width="5.125" bestFit="1" customWidth="1"/>
    <col min="26" max="26" width="8.625" bestFit="1" customWidth="1"/>
    <col min="27" max="27" width="6.75" bestFit="1" customWidth="1"/>
  </cols>
  <sheetData>
    <row r="6" spans="2:27" ht="15" x14ac:dyDescent="0.25">
      <c r="B6" s="26" t="s">
        <v>27</v>
      </c>
      <c r="C6" s="26"/>
      <c r="D6" s="30">
        <f ca="1">TODAY()</f>
        <v>44152</v>
      </c>
    </row>
    <row r="7" spans="2:27" ht="15" x14ac:dyDescent="0.25">
      <c r="B7" s="39" t="s">
        <v>49</v>
      </c>
      <c r="C7" s="39"/>
      <c r="D7" s="1"/>
    </row>
    <row r="9" spans="2:27" ht="15" x14ac:dyDescent="0.25">
      <c r="B9" s="42"/>
      <c r="C9" s="42"/>
      <c r="D9" s="42"/>
      <c r="E9" s="43">
        <v>2020</v>
      </c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1">
        <v>2019</v>
      </c>
      <c r="T9" s="41"/>
      <c r="U9" s="41"/>
      <c r="V9" s="40" t="s">
        <v>38</v>
      </c>
      <c r="W9" s="40"/>
      <c r="X9" s="40"/>
      <c r="Y9" s="37" t="s">
        <v>70</v>
      </c>
      <c r="Z9" s="37"/>
      <c r="AA9" s="37"/>
    </row>
    <row r="10" spans="2:27" ht="15" x14ac:dyDescent="0.2">
      <c r="B10" s="2" t="s">
        <v>0</v>
      </c>
      <c r="C10" s="17" t="s">
        <v>1</v>
      </c>
      <c r="D10" s="3" t="s">
        <v>42</v>
      </c>
      <c r="E10" s="3" t="s">
        <v>50</v>
      </c>
      <c r="F10" s="3" t="s">
        <v>51</v>
      </c>
      <c r="G10" s="3" t="s">
        <v>28</v>
      </c>
      <c r="H10" s="3" t="s">
        <v>2</v>
      </c>
      <c r="I10" s="3" t="s">
        <v>3</v>
      </c>
      <c r="J10" s="3" t="s">
        <v>4</v>
      </c>
      <c r="K10" s="3" t="s">
        <v>5</v>
      </c>
      <c r="L10" s="3" t="s">
        <v>6</v>
      </c>
      <c r="M10" s="3" t="s">
        <v>36</v>
      </c>
      <c r="N10" s="3" t="s">
        <v>66</v>
      </c>
      <c r="O10" s="3" t="s">
        <v>28</v>
      </c>
      <c r="P10" s="3" t="s">
        <v>37</v>
      </c>
      <c r="Q10" s="3" t="s">
        <v>65</v>
      </c>
      <c r="R10" s="3" t="s">
        <v>28</v>
      </c>
      <c r="S10" s="3" t="s">
        <v>50</v>
      </c>
      <c r="T10" s="3" t="s">
        <v>36</v>
      </c>
      <c r="U10" s="3" t="s">
        <v>37</v>
      </c>
      <c r="V10" s="3" t="s">
        <v>39</v>
      </c>
      <c r="W10" s="3" t="s">
        <v>40</v>
      </c>
      <c r="X10" s="3" t="s">
        <v>41</v>
      </c>
      <c r="Y10" s="3" t="s">
        <v>68</v>
      </c>
      <c r="Z10" s="3" t="s">
        <v>69</v>
      </c>
      <c r="AA10" s="3" t="s">
        <v>71</v>
      </c>
    </row>
    <row r="11" spans="2:27" ht="15" x14ac:dyDescent="0.25">
      <c r="B11" s="4" t="s">
        <v>7</v>
      </c>
      <c r="C11" s="16" t="s">
        <v>62</v>
      </c>
      <c r="D11" s="29" t="s">
        <v>44</v>
      </c>
      <c r="E11" s="18">
        <f>1059-50%</f>
        <v>1058.5</v>
      </c>
      <c r="F11" s="18">
        <v>500</v>
      </c>
      <c r="G11" s="7">
        <f>E11/F11</f>
        <v>2.117</v>
      </c>
      <c r="H11" s="5">
        <v>22</v>
      </c>
      <c r="I11" s="6">
        <v>9</v>
      </c>
      <c r="J11" s="14">
        <f t="shared" ref="J11:J29" si="0">H11/I11</f>
        <v>2.4444444444444446</v>
      </c>
      <c r="K11" s="15">
        <f t="shared" ref="K11:K30" si="1">E11/I11</f>
        <v>117.61111111111111</v>
      </c>
      <c r="L11" s="13">
        <f t="shared" ref="L11:L30" si="2">E11/H11</f>
        <v>48.113636363636367</v>
      </c>
      <c r="M11" s="18">
        <v>20822</v>
      </c>
      <c r="N11" s="18">
        <v>20822</v>
      </c>
      <c r="O11" s="7">
        <f t="shared" ref="O11:O30" si="3">R11/N11</f>
        <v>2.8600709107529542E-5</v>
      </c>
      <c r="P11" s="18">
        <v>20822</v>
      </c>
      <c r="Q11" s="18">
        <v>20822</v>
      </c>
      <c r="R11" s="7">
        <f t="shared" ref="R11:R30" si="4">U11/Q11</f>
        <v>0.59552396503698013</v>
      </c>
      <c r="S11" s="19">
        <v>496</v>
      </c>
      <c r="T11" s="12">
        <v>12400</v>
      </c>
      <c r="U11" s="12">
        <v>12400</v>
      </c>
      <c r="V11" s="27">
        <f>E11/S11-1</f>
        <v>1.1340725806451615</v>
      </c>
      <c r="W11" s="27">
        <f>M11/T11-1</f>
        <v>0.67919354838709678</v>
      </c>
      <c r="X11" s="27">
        <f>P11/U11-1</f>
        <v>0.67919354838709678</v>
      </c>
      <c r="Y11" s="18">
        <v>20822</v>
      </c>
      <c r="Z11" s="18">
        <v>20822</v>
      </c>
      <c r="AA11" s="7">
        <f>Y11/Y$30</f>
        <v>2.8661017602396172E-2</v>
      </c>
    </row>
    <row r="12" spans="2:27" ht="15" x14ac:dyDescent="0.25">
      <c r="B12" s="4" t="s">
        <v>8</v>
      </c>
      <c r="C12" s="16" t="s">
        <v>48</v>
      </c>
      <c r="D12" s="29" t="s">
        <v>45</v>
      </c>
      <c r="E12" s="18">
        <v>1409</v>
      </c>
      <c r="F12" s="18">
        <v>2000</v>
      </c>
      <c r="G12" s="7">
        <f t="shared" ref="G12:G29" si="5">E12/F12</f>
        <v>0.70450000000000002</v>
      </c>
      <c r="H12" s="5">
        <v>20</v>
      </c>
      <c r="I12" s="6">
        <v>13</v>
      </c>
      <c r="J12" s="14">
        <f t="shared" si="0"/>
        <v>1.5384615384615385</v>
      </c>
      <c r="K12" s="15">
        <f t="shared" si="1"/>
        <v>108.38461538461539</v>
      </c>
      <c r="L12" s="13">
        <f t="shared" si="2"/>
        <v>70.45</v>
      </c>
      <c r="M12" s="18">
        <v>22683</v>
      </c>
      <c r="N12" s="18">
        <v>22683</v>
      </c>
      <c r="O12" s="7">
        <f t="shared" si="3"/>
        <v>2.4100202937508045E-5</v>
      </c>
      <c r="P12" s="18">
        <v>22683</v>
      </c>
      <c r="Q12" s="18">
        <v>22683</v>
      </c>
      <c r="R12" s="7">
        <f t="shared" si="4"/>
        <v>0.54666490323149497</v>
      </c>
      <c r="S12" s="19">
        <v>496</v>
      </c>
      <c r="T12" s="12">
        <v>12400</v>
      </c>
      <c r="U12" s="12">
        <v>12400</v>
      </c>
      <c r="V12" s="27">
        <f t="shared" ref="V12:V29" si="6">E12/S12-1</f>
        <v>1.840725806451613</v>
      </c>
      <c r="W12" s="27">
        <f t="shared" ref="W12:W29" si="7">M12/T12-1</f>
        <v>0.82927419354838716</v>
      </c>
      <c r="X12" s="27">
        <f t="shared" ref="X12:X29" si="8">P12/U12-1</f>
        <v>0.82927419354838716</v>
      </c>
      <c r="Y12" s="18">
        <v>22683</v>
      </c>
      <c r="Z12" s="18">
        <v>22683</v>
      </c>
      <c r="AA12" s="7">
        <f t="shared" ref="AA12:AA29" si="9">Y12/Y$30</f>
        <v>3.1222642506730975E-2</v>
      </c>
    </row>
    <row r="13" spans="2:27" ht="15" x14ac:dyDescent="0.25">
      <c r="B13" s="4" t="s">
        <v>9</v>
      </c>
      <c r="C13" s="16" t="s">
        <v>47</v>
      </c>
      <c r="D13" s="29" t="s">
        <v>45</v>
      </c>
      <c r="E13" s="18">
        <v>305</v>
      </c>
      <c r="F13" s="18">
        <v>500</v>
      </c>
      <c r="G13" s="7">
        <f t="shared" si="5"/>
        <v>0.61</v>
      </c>
      <c r="H13" s="5">
        <v>7</v>
      </c>
      <c r="I13" s="6">
        <v>2</v>
      </c>
      <c r="J13" s="14">
        <f t="shared" si="0"/>
        <v>3.5</v>
      </c>
      <c r="K13" s="15">
        <f t="shared" si="1"/>
        <v>152.5</v>
      </c>
      <c r="L13" s="13">
        <f t="shared" si="2"/>
        <v>43.571428571428569</v>
      </c>
      <c r="M13" s="18">
        <v>17977</v>
      </c>
      <c r="N13" s="18">
        <v>17977</v>
      </c>
      <c r="O13" s="7">
        <f t="shared" si="3"/>
        <v>3.8369597930769667E-5</v>
      </c>
      <c r="P13" s="18">
        <v>17977</v>
      </c>
      <c r="Q13" s="18">
        <v>17977</v>
      </c>
      <c r="R13" s="7">
        <f t="shared" si="4"/>
        <v>0.68977026200144631</v>
      </c>
      <c r="S13" s="19">
        <v>496</v>
      </c>
      <c r="T13" s="12">
        <v>12400</v>
      </c>
      <c r="U13" s="12">
        <v>12400</v>
      </c>
      <c r="V13" s="27">
        <f t="shared" si="6"/>
        <v>-0.38508064516129037</v>
      </c>
      <c r="W13" s="27">
        <f t="shared" si="7"/>
        <v>0.44975806451612899</v>
      </c>
      <c r="X13" s="27">
        <f t="shared" si="8"/>
        <v>0.44975806451612899</v>
      </c>
      <c r="Y13" s="18">
        <v>17977</v>
      </c>
      <c r="Z13" s="18">
        <v>17977</v>
      </c>
      <c r="AA13" s="7">
        <f t="shared" si="9"/>
        <v>2.4744938691685526E-2</v>
      </c>
    </row>
    <row r="14" spans="2:27" ht="15" x14ac:dyDescent="0.25">
      <c r="B14" s="4" t="s">
        <v>10</v>
      </c>
      <c r="C14" s="16" t="s">
        <v>63</v>
      </c>
      <c r="D14" s="29" t="s">
        <v>45</v>
      </c>
      <c r="E14" s="18">
        <v>651</v>
      </c>
      <c r="F14" s="18">
        <v>400</v>
      </c>
      <c r="G14" s="7">
        <f t="shared" si="5"/>
        <v>1.6274999999999999</v>
      </c>
      <c r="H14" s="5">
        <v>14</v>
      </c>
      <c r="I14" s="6">
        <v>5</v>
      </c>
      <c r="J14" s="14">
        <f t="shared" si="0"/>
        <v>2.8</v>
      </c>
      <c r="K14" s="15">
        <f t="shared" si="1"/>
        <v>130.19999999999999</v>
      </c>
      <c r="L14" s="13">
        <f t="shared" si="2"/>
        <v>46.5</v>
      </c>
      <c r="M14" s="18">
        <v>32036</v>
      </c>
      <c r="N14" s="18">
        <v>32036</v>
      </c>
      <c r="O14" s="7">
        <f t="shared" si="3"/>
        <v>3.0205437037908456E-5</v>
      </c>
      <c r="P14" s="18">
        <v>32036</v>
      </c>
      <c r="Q14" s="18">
        <v>32036</v>
      </c>
      <c r="R14" s="7">
        <f t="shared" si="4"/>
        <v>0.96766138094643528</v>
      </c>
      <c r="S14" s="19">
        <v>1240</v>
      </c>
      <c r="T14" s="12">
        <v>31000</v>
      </c>
      <c r="U14" s="12">
        <v>31000</v>
      </c>
      <c r="V14" s="27">
        <f t="shared" si="6"/>
        <v>-0.47499999999999998</v>
      </c>
      <c r="W14" s="27">
        <f t="shared" si="7"/>
        <v>3.3419354838709614E-2</v>
      </c>
      <c r="X14" s="27">
        <f t="shared" si="8"/>
        <v>3.3419354838709614E-2</v>
      </c>
      <c r="Y14" s="18">
        <v>32036</v>
      </c>
      <c r="Z14" s="18">
        <v>32036</v>
      </c>
      <c r="AA14" s="7">
        <f t="shared" si="9"/>
        <v>4.4096837955545275E-2</v>
      </c>
    </row>
    <row r="15" spans="2:27" ht="15" x14ac:dyDescent="0.25">
      <c r="B15" s="4" t="s">
        <v>11</v>
      </c>
      <c r="C15" s="16" t="s">
        <v>30</v>
      </c>
      <c r="D15" s="29" t="s">
        <v>30</v>
      </c>
      <c r="E15" s="18">
        <v>2510</v>
      </c>
      <c r="F15" s="18">
        <v>2000</v>
      </c>
      <c r="G15" s="7">
        <f t="shared" si="5"/>
        <v>1.2549999999999999</v>
      </c>
      <c r="H15" s="5">
        <v>52</v>
      </c>
      <c r="I15" s="6">
        <v>24</v>
      </c>
      <c r="J15" s="14">
        <f t="shared" si="0"/>
        <v>2.1666666666666665</v>
      </c>
      <c r="K15" s="15">
        <f t="shared" si="1"/>
        <v>104.58333333333333</v>
      </c>
      <c r="L15" s="13">
        <f t="shared" si="2"/>
        <v>48.269230769230766</v>
      </c>
      <c r="M15" s="18">
        <v>44004</v>
      </c>
      <c r="N15" s="18">
        <v>44004</v>
      </c>
      <c r="O15" s="7">
        <f t="shared" si="3"/>
        <v>2.5615177194103738E-5</v>
      </c>
      <c r="P15" s="18">
        <v>44004</v>
      </c>
      <c r="Q15" s="18">
        <v>44004</v>
      </c>
      <c r="R15" s="7">
        <f t="shared" si="4"/>
        <v>1.1271702572493409</v>
      </c>
      <c r="S15" s="19">
        <v>1984</v>
      </c>
      <c r="T15" s="12">
        <v>49600</v>
      </c>
      <c r="U15" s="12">
        <v>49600</v>
      </c>
      <c r="V15" s="27">
        <f t="shared" si="6"/>
        <v>0.2651209677419355</v>
      </c>
      <c r="W15" s="27">
        <f t="shared" si="7"/>
        <v>-0.11282258064516126</v>
      </c>
      <c r="X15" s="27">
        <f t="shared" si="8"/>
        <v>-0.11282258064516126</v>
      </c>
      <c r="Y15" s="18">
        <v>44004</v>
      </c>
      <c r="Z15" s="18">
        <v>44004</v>
      </c>
      <c r="AA15" s="7">
        <f t="shared" si="9"/>
        <v>6.0570522455856361E-2</v>
      </c>
    </row>
    <row r="16" spans="2:27" ht="15" x14ac:dyDescent="0.25">
      <c r="B16" s="4" t="s">
        <v>12</v>
      </c>
      <c r="C16" s="16" t="s">
        <v>31</v>
      </c>
      <c r="D16" s="29" t="s">
        <v>31</v>
      </c>
      <c r="E16" s="18">
        <v>3047</v>
      </c>
      <c r="F16" s="18">
        <v>2500</v>
      </c>
      <c r="G16" s="7">
        <f t="shared" si="5"/>
        <v>1.2188000000000001</v>
      </c>
      <c r="H16" s="5">
        <v>70</v>
      </c>
      <c r="I16" s="6">
        <v>29</v>
      </c>
      <c r="J16" s="14">
        <f t="shared" si="0"/>
        <v>2.4137931034482758</v>
      </c>
      <c r="K16" s="15">
        <f t="shared" si="1"/>
        <v>105.06896551724138</v>
      </c>
      <c r="L16" s="13">
        <f t="shared" si="2"/>
        <v>43.528571428571432</v>
      </c>
      <c r="M16" s="18">
        <v>50439</v>
      </c>
      <c r="N16" s="18">
        <v>50439</v>
      </c>
      <c r="O16" s="7">
        <f t="shared" si="3"/>
        <v>1.2185090482006847E-5</v>
      </c>
      <c r="P16" s="18">
        <v>50439</v>
      </c>
      <c r="Q16" s="18">
        <v>50439</v>
      </c>
      <c r="R16" s="7">
        <f t="shared" si="4"/>
        <v>0.61460377882194339</v>
      </c>
      <c r="S16" s="19">
        <v>1240</v>
      </c>
      <c r="T16" s="12">
        <v>31000</v>
      </c>
      <c r="U16" s="12">
        <v>31000</v>
      </c>
      <c r="V16" s="27">
        <f t="shared" si="6"/>
        <v>1.4572580645161288</v>
      </c>
      <c r="W16" s="27">
        <f t="shared" si="7"/>
        <v>0.62706451612903225</v>
      </c>
      <c r="X16" s="27">
        <f t="shared" si="8"/>
        <v>0.62706451612903225</v>
      </c>
      <c r="Y16" s="18">
        <v>50439</v>
      </c>
      <c r="Z16" s="18">
        <v>50439</v>
      </c>
      <c r="AA16" s="7">
        <f t="shared" si="9"/>
        <v>6.9428156125600826E-2</v>
      </c>
    </row>
    <row r="17" spans="2:27" ht="15" x14ac:dyDescent="0.25">
      <c r="B17" s="4" t="s">
        <v>13</v>
      </c>
      <c r="C17" s="16" t="s">
        <v>61</v>
      </c>
      <c r="D17" s="29" t="s">
        <v>46</v>
      </c>
      <c r="E17" s="18">
        <v>1557</v>
      </c>
      <c r="F17" s="18">
        <v>1500</v>
      </c>
      <c r="G17" s="7">
        <f t="shared" si="5"/>
        <v>1.038</v>
      </c>
      <c r="H17" s="5">
        <v>24</v>
      </c>
      <c r="I17" s="6">
        <v>14</v>
      </c>
      <c r="J17" s="14">
        <f t="shared" si="0"/>
        <v>1.7142857142857142</v>
      </c>
      <c r="K17" s="15">
        <f t="shared" si="1"/>
        <v>111.21428571428571</v>
      </c>
      <c r="L17" s="13">
        <f t="shared" si="2"/>
        <v>64.875</v>
      </c>
      <c r="M17" s="18">
        <v>24189</v>
      </c>
      <c r="N17" s="18">
        <v>24189</v>
      </c>
      <c r="O17" s="7">
        <f t="shared" si="3"/>
        <v>3.4438103065127726E-5</v>
      </c>
      <c r="P17" s="18">
        <v>24189</v>
      </c>
      <c r="Q17" s="18">
        <v>24189</v>
      </c>
      <c r="R17" s="7">
        <f t="shared" si="4"/>
        <v>0.83302327504237461</v>
      </c>
      <c r="S17" s="19">
        <v>806</v>
      </c>
      <c r="T17" s="12">
        <v>20150</v>
      </c>
      <c r="U17" s="12">
        <v>20150</v>
      </c>
      <c r="V17" s="27">
        <f t="shared" si="6"/>
        <v>0.93176178660049636</v>
      </c>
      <c r="W17" s="27">
        <f t="shared" si="7"/>
        <v>0.20044665012406937</v>
      </c>
      <c r="X17" s="27">
        <f t="shared" si="8"/>
        <v>0.20044665012406937</v>
      </c>
      <c r="Y17" s="18">
        <v>24189</v>
      </c>
      <c r="Z17" s="18">
        <v>24189</v>
      </c>
      <c r="AA17" s="7">
        <f t="shared" si="9"/>
        <v>3.3295617845757422E-2</v>
      </c>
    </row>
    <row r="18" spans="2:27" ht="15" x14ac:dyDescent="0.25">
      <c r="B18" s="4" t="s">
        <v>14</v>
      </c>
      <c r="C18" s="20" t="s">
        <v>60</v>
      </c>
      <c r="D18" s="29" t="s">
        <v>43</v>
      </c>
      <c r="E18" s="18">
        <v>230</v>
      </c>
      <c r="F18" s="18">
        <v>500</v>
      </c>
      <c r="G18" s="7">
        <f t="shared" si="5"/>
        <v>0.46</v>
      </c>
      <c r="H18" s="5">
        <v>3</v>
      </c>
      <c r="I18" s="6">
        <v>2</v>
      </c>
      <c r="J18" s="14">
        <f t="shared" si="0"/>
        <v>1.5</v>
      </c>
      <c r="K18" s="15">
        <f t="shared" si="1"/>
        <v>115</v>
      </c>
      <c r="L18" s="13">
        <f t="shared" si="2"/>
        <v>76.666666666666671</v>
      </c>
      <c r="M18" s="18">
        <v>21294</v>
      </c>
      <c r="N18" s="18">
        <v>21294</v>
      </c>
      <c r="O18" s="7">
        <f t="shared" si="3"/>
        <v>4.1020263401432525E-5</v>
      </c>
      <c r="P18" s="18">
        <v>21294</v>
      </c>
      <c r="Q18" s="18">
        <v>21294</v>
      </c>
      <c r="R18" s="7">
        <f t="shared" si="4"/>
        <v>0.87348548887010424</v>
      </c>
      <c r="S18" s="19">
        <v>744</v>
      </c>
      <c r="T18" s="12">
        <v>18600</v>
      </c>
      <c r="U18" s="12">
        <v>18600</v>
      </c>
      <c r="V18" s="27">
        <f t="shared" si="6"/>
        <v>-0.69086021505376349</v>
      </c>
      <c r="W18" s="27">
        <f t="shared" si="7"/>
        <v>0.1448387096774193</v>
      </c>
      <c r="X18" s="27">
        <f t="shared" si="8"/>
        <v>0.1448387096774193</v>
      </c>
      <c r="Y18" s="18">
        <v>21294</v>
      </c>
      <c r="Z18" s="18">
        <v>21294</v>
      </c>
      <c r="AA18" s="7">
        <f t="shared" si="9"/>
        <v>2.9310715052608977E-2</v>
      </c>
    </row>
    <row r="19" spans="2:27" ht="15" x14ac:dyDescent="0.25">
      <c r="B19" s="4" t="s">
        <v>15</v>
      </c>
      <c r="C19" s="20" t="s">
        <v>59</v>
      </c>
      <c r="D19" s="29" t="s">
        <v>43</v>
      </c>
      <c r="E19" s="18">
        <v>1089</v>
      </c>
      <c r="F19" s="18">
        <v>2000</v>
      </c>
      <c r="G19" s="7">
        <f t="shared" si="5"/>
        <v>0.54449999999999998</v>
      </c>
      <c r="H19" s="5">
        <v>21</v>
      </c>
      <c r="I19" s="6">
        <v>8</v>
      </c>
      <c r="J19" s="14">
        <f t="shared" si="0"/>
        <v>2.625</v>
      </c>
      <c r="K19" s="15">
        <f t="shared" si="1"/>
        <v>136.125</v>
      </c>
      <c r="L19" s="13">
        <f t="shared" si="2"/>
        <v>51.857142857142854</v>
      </c>
      <c r="M19" s="18">
        <v>35705</v>
      </c>
      <c r="N19" s="18">
        <v>35705</v>
      </c>
      <c r="O19" s="7">
        <f t="shared" si="3"/>
        <v>2.5536397200283698E-5</v>
      </c>
      <c r="P19" s="18">
        <v>35705</v>
      </c>
      <c r="Q19" s="18">
        <v>35705</v>
      </c>
      <c r="R19" s="7">
        <f t="shared" si="4"/>
        <v>0.9117770620361294</v>
      </c>
      <c r="S19" s="19">
        <v>1302</v>
      </c>
      <c r="T19" s="12">
        <v>32555</v>
      </c>
      <c r="U19" s="12">
        <v>32555</v>
      </c>
      <c r="V19" s="27">
        <f t="shared" si="6"/>
        <v>-0.16359447004608296</v>
      </c>
      <c r="W19" s="27">
        <f t="shared" si="7"/>
        <v>9.6759330363999307E-2</v>
      </c>
      <c r="X19" s="27">
        <f t="shared" si="8"/>
        <v>9.6759330363999307E-2</v>
      </c>
      <c r="Y19" s="18">
        <v>35705</v>
      </c>
      <c r="Z19" s="18">
        <v>35705</v>
      </c>
      <c r="AA19" s="7">
        <f t="shared" si="9"/>
        <v>4.9147134448830822E-2</v>
      </c>
    </row>
    <row r="20" spans="2:27" ht="15" x14ac:dyDescent="0.25">
      <c r="B20" s="4" t="s">
        <v>16</v>
      </c>
      <c r="C20" s="20" t="s">
        <v>58</v>
      </c>
      <c r="D20" s="29" t="s">
        <v>43</v>
      </c>
      <c r="E20" s="18">
        <v>2919</v>
      </c>
      <c r="F20" s="18">
        <v>1500</v>
      </c>
      <c r="G20" s="7">
        <f t="shared" si="5"/>
        <v>1.946</v>
      </c>
      <c r="H20" s="5">
        <v>57</v>
      </c>
      <c r="I20" s="6">
        <v>26</v>
      </c>
      <c r="J20" s="14">
        <f t="shared" si="0"/>
        <v>2.1923076923076925</v>
      </c>
      <c r="K20" s="15">
        <f t="shared" si="1"/>
        <v>112.26923076923077</v>
      </c>
      <c r="L20" s="13">
        <f t="shared" si="2"/>
        <v>51.210526315789473</v>
      </c>
      <c r="M20" s="18">
        <v>36937.5</v>
      </c>
      <c r="N20" s="18">
        <v>36937.5</v>
      </c>
      <c r="O20" s="7">
        <f t="shared" si="3"/>
        <v>2.3860673784145145E-5</v>
      </c>
      <c r="P20" s="18">
        <v>36937.5</v>
      </c>
      <c r="Q20" s="18">
        <v>36937.5</v>
      </c>
      <c r="R20" s="7">
        <f t="shared" si="4"/>
        <v>0.88135363790186128</v>
      </c>
      <c r="S20" s="19">
        <v>1302</v>
      </c>
      <c r="T20" s="12">
        <v>32555</v>
      </c>
      <c r="U20" s="12">
        <v>32555</v>
      </c>
      <c r="V20" s="27">
        <f t="shared" si="6"/>
        <v>1.2419354838709675</v>
      </c>
      <c r="W20" s="27">
        <f t="shared" si="7"/>
        <v>0.1346183381968975</v>
      </c>
      <c r="X20" s="27">
        <f t="shared" si="8"/>
        <v>0.1346183381968975</v>
      </c>
      <c r="Y20" s="18">
        <v>36937.5</v>
      </c>
      <c r="Z20" s="18">
        <v>36937.5</v>
      </c>
      <c r="AA20" s="7">
        <f t="shared" si="9"/>
        <v>5.0843643150922518E-2</v>
      </c>
    </row>
    <row r="21" spans="2:27" ht="15" x14ac:dyDescent="0.25">
      <c r="B21" s="4" t="s">
        <v>17</v>
      </c>
      <c r="C21" s="20" t="s">
        <v>57</v>
      </c>
      <c r="D21" s="29" t="s">
        <v>43</v>
      </c>
      <c r="E21" s="18">
        <v>1325</v>
      </c>
      <c r="F21" s="18">
        <v>1200</v>
      </c>
      <c r="G21" s="7">
        <f t="shared" si="5"/>
        <v>1.1041666666666667</v>
      </c>
      <c r="H21" s="5">
        <v>40</v>
      </c>
      <c r="I21" s="6">
        <v>11</v>
      </c>
      <c r="J21" s="14">
        <f t="shared" si="0"/>
        <v>3.6363636363636362</v>
      </c>
      <c r="K21" s="15">
        <f t="shared" si="1"/>
        <v>120.45454545454545</v>
      </c>
      <c r="L21" s="13">
        <f t="shared" si="2"/>
        <v>33.125</v>
      </c>
      <c r="M21" s="18">
        <v>25818</v>
      </c>
      <c r="N21" s="18">
        <v>25818</v>
      </c>
      <c r="O21" s="7">
        <f t="shared" si="3"/>
        <v>2.7904082757964651E-5</v>
      </c>
      <c r="P21" s="18">
        <v>25818</v>
      </c>
      <c r="Q21" s="18">
        <v>25818</v>
      </c>
      <c r="R21" s="7">
        <f t="shared" si="4"/>
        <v>0.72042760864513133</v>
      </c>
      <c r="S21" s="19">
        <v>744</v>
      </c>
      <c r="T21" s="12">
        <v>18600</v>
      </c>
      <c r="U21" s="12">
        <v>18600</v>
      </c>
      <c r="V21" s="27">
        <f t="shared" si="6"/>
        <v>0.78091397849462374</v>
      </c>
      <c r="W21" s="27">
        <f t="shared" si="7"/>
        <v>0.38806451612903237</v>
      </c>
      <c r="X21" s="27">
        <f t="shared" si="8"/>
        <v>0.38806451612903237</v>
      </c>
      <c r="Y21" s="18">
        <v>25818</v>
      </c>
      <c r="Z21" s="18">
        <v>25818</v>
      </c>
      <c r="AA21" s="7">
        <f t="shared" si="9"/>
        <v>3.5537899935580847E-2</v>
      </c>
    </row>
    <row r="22" spans="2:27" ht="15" x14ac:dyDescent="0.25">
      <c r="B22" s="4" t="s">
        <v>18</v>
      </c>
      <c r="C22" s="16" t="s">
        <v>56</v>
      </c>
      <c r="D22" s="29" t="s">
        <v>43</v>
      </c>
      <c r="E22" s="18">
        <v>1069</v>
      </c>
      <c r="F22" s="18">
        <v>2542</v>
      </c>
      <c r="G22" s="7">
        <f t="shared" si="5"/>
        <v>0.42053501180173092</v>
      </c>
      <c r="H22" s="5">
        <v>16</v>
      </c>
      <c r="I22" s="6">
        <v>8</v>
      </c>
      <c r="J22" s="14">
        <f t="shared" si="0"/>
        <v>2</v>
      </c>
      <c r="K22" s="15">
        <f t="shared" si="1"/>
        <v>133.625</v>
      </c>
      <c r="L22" s="13">
        <f t="shared" si="2"/>
        <v>66.8125</v>
      </c>
      <c r="M22" s="18">
        <v>27945</v>
      </c>
      <c r="N22" s="18">
        <v>27945</v>
      </c>
      <c r="O22" s="7">
        <f t="shared" si="3"/>
        <v>2.5802799193941041E-5</v>
      </c>
      <c r="P22" s="18">
        <v>27945</v>
      </c>
      <c r="Q22" s="18">
        <v>27945</v>
      </c>
      <c r="R22" s="7">
        <f t="shared" si="4"/>
        <v>0.72105922347468243</v>
      </c>
      <c r="S22" s="19">
        <v>806</v>
      </c>
      <c r="T22" s="12">
        <v>20150</v>
      </c>
      <c r="U22" s="12">
        <v>20150</v>
      </c>
      <c r="V22" s="27">
        <f t="shared" si="6"/>
        <v>0.3263027295285359</v>
      </c>
      <c r="W22" s="27">
        <f t="shared" si="7"/>
        <v>0.3868486352357321</v>
      </c>
      <c r="X22" s="27">
        <f t="shared" si="8"/>
        <v>0.3868486352357321</v>
      </c>
      <c r="Y22" s="18">
        <v>27945</v>
      </c>
      <c r="Z22" s="18">
        <v>27945</v>
      </c>
      <c r="AA22" s="7">
        <f t="shared" si="9"/>
        <v>3.8465667894484731E-2</v>
      </c>
    </row>
    <row r="23" spans="2:27" ht="15" x14ac:dyDescent="0.25">
      <c r="B23" s="4" t="s">
        <v>19</v>
      </c>
      <c r="C23" s="16" t="s">
        <v>54</v>
      </c>
      <c r="D23" s="29" t="s">
        <v>43</v>
      </c>
      <c r="E23" s="18">
        <v>879</v>
      </c>
      <c r="F23" s="18">
        <v>1500</v>
      </c>
      <c r="G23" s="7">
        <f t="shared" si="5"/>
        <v>0.58599999999999997</v>
      </c>
      <c r="H23" s="5">
        <v>24</v>
      </c>
      <c r="I23" s="6">
        <v>7</v>
      </c>
      <c r="J23" s="14">
        <f t="shared" si="0"/>
        <v>3.4285714285714284</v>
      </c>
      <c r="K23" s="15">
        <f t="shared" si="1"/>
        <v>125.57142857142857</v>
      </c>
      <c r="L23" s="13">
        <f t="shared" si="2"/>
        <v>36.625</v>
      </c>
      <c r="M23" s="18">
        <v>28242</v>
      </c>
      <c r="N23" s="18">
        <v>28242</v>
      </c>
      <c r="O23" s="7">
        <f t="shared" si="3"/>
        <v>3.6922780777010872E-5</v>
      </c>
      <c r="P23" s="18">
        <v>28242</v>
      </c>
      <c r="Q23" s="18">
        <v>28242</v>
      </c>
      <c r="R23" s="7">
        <f t="shared" si="4"/>
        <v>1.0427731747043409</v>
      </c>
      <c r="S23" s="19">
        <v>1178</v>
      </c>
      <c r="T23" s="12">
        <v>29450</v>
      </c>
      <c r="U23" s="12">
        <v>29450</v>
      </c>
      <c r="V23" s="27">
        <f t="shared" si="6"/>
        <v>-0.25382003395585739</v>
      </c>
      <c r="W23" s="27">
        <f t="shared" si="7"/>
        <v>-4.1018675721561926E-2</v>
      </c>
      <c r="X23" s="27">
        <f t="shared" si="8"/>
        <v>-4.1018675721561926E-2</v>
      </c>
      <c r="Y23" s="18">
        <v>28242</v>
      </c>
      <c r="Z23" s="18">
        <v>28242</v>
      </c>
      <c r="AA23" s="7">
        <f t="shared" si="9"/>
        <v>3.8874481756165244E-2</v>
      </c>
    </row>
    <row r="24" spans="2:27" ht="15" x14ac:dyDescent="0.25">
      <c r="B24" s="4" t="s">
        <v>20</v>
      </c>
      <c r="C24" s="16" t="s">
        <v>55</v>
      </c>
      <c r="D24" s="29" t="s">
        <v>43</v>
      </c>
      <c r="E24" s="18">
        <v>1975</v>
      </c>
      <c r="F24" s="18">
        <v>1200</v>
      </c>
      <c r="G24" s="7">
        <f t="shared" si="5"/>
        <v>1.6458333333333333</v>
      </c>
      <c r="H24" s="5">
        <v>67</v>
      </c>
      <c r="I24" s="6">
        <v>16</v>
      </c>
      <c r="J24" s="14">
        <f t="shared" si="0"/>
        <v>4.1875</v>
      </c>
      <c r="K24" s="15">
        <f t="shared" si="1"/>
        <v>123.4375</v>
      </c>
      <c r="L24" s="13">
        <f t="shared" si="2"/>
        <v>29.477611940298509</v>
      </c>
      <c r="M24" s="18">
        <v>62763</v>
      </c>
      <c r="N24" s="18">
        <v>62763</v>
      </c>
      <c r="O24" s="7">
        <f t="shared" si="3"/>
        <v>1.0624000291568263E-5</v>
      </c>
      <c r="P24" s="18">
        <v>62763</v>
      </c>
      <c r="Q24" s="18">
        <v>62763</v>
      </c>
      <c r="R24" s="7">
        <f t="shared" si="4"/>
        <v>0.66679413029969892</v>
      </c>
      <c r="S24" s="19">
        <v>1674</v>
      </c>
      <c r="T24" s="12">
        <v>41850</v>
      </c>
      <c r="U24" s="12">
        <v>41850</v>
      </c>
      <c r="V24" s="27">
        <f t="shared" si="6"/>
        <v>0.17980884109916362</v>
      </c>
      <c r="W24" s="27">
        <f t="shared" si="7"/>
        <v>0.49971326164874541</v>
      </c>
      <c r="X24" s="27">
        <f t="shared" si="8"/>
        <v>0.49971326164874541</v>
      </c>
      <c r="Y24" s="18">
        <v>62763</v>
      </c>
      <c r="Z24" s="18">
        <v>62763</v>
      </c>
      <c r="AA24" s="7">
        <f t="shared" si="9"/>
        <v>8.6391866668869027E-2</v>
      </c>
    </row>
    <row r="25" spans="2:27" ht="15" x14ac:dyDescent="0.25">
      <c r="B25" s="4" t="s">
        <v>21</v>
      </c>
      <c r="C25" s="16" t="s">
        <v>33</v>
      </c>
      <c r="D25" s="29" t="s">
        <v>43</v>
      </c>
      <c r="E25" s="18">
        <v>7867</v>
      </c>
      <c r="F25" s="18">
        <v>5000</v>
      </c>
      <c r="G25" s="7">
        <f t="shared" si="5"/>
        <v>1.5733999999999999</v>
      </c>
      <c r="H25" s="5">
        <v>83</v>
      </c>
      <c r="I25" s="6">
        <v>44</v>
      </c>
      <c r="J25" s="14">
        <f t="shared" si="0"/>
        <v>1.8863636363636365</v>
      </c>
      <c r="K25" s="15">
        <f t="shared" si="1"/>
        <v>178.79545454545453</v>
      </c>
      <c r="L25" s="13">
        <f t="shared" si="2"/>
        <v>94.783132530120483</v>
      </c>
      <c r="M25" s="18">
        <v>79167</v>
      </c>
      <c r="N25" s="18">
        <v>79167</v>
      </c>
      <c r="O25" s="7">
        <f t="shared" si="3"/>
        <v>1.137630309131799E-5</v>
      </c>
      <c r="P25" s="18">
        <v>79167</v>
      </c>
      <c r="Q25" s="18">
        <v>79167</v>
      </c>
      <c r="R25" s="7">
        <f t="shared" si="4"/>
        <v>0.90062778683037126</v>
      </c>
      <c r="S25" s="19">
        <v>2852</v>
      </c>
      <c r="T25" s="12">
        <v>71300</v>
      </c>
      <c r="U25" s="12">
        <v>71300</v>
      </c>
      <c r="V25" s="27">
        <f t="shared" si="6"/>
        <v>1.7584151472650773</v>
      </c>
      <c r="W25" s="27">
        <f t="shared" si="7"/>
        <v>0.11033660589060301</v>
      </c>
      <c r="X25" s="27">
        <f t="shared" si="8"/>
        <v>0.11033660589060301</v>
      </c>
      <c r="Y25" s="18">
        <v>79167</v>
      </c>
      <c r="Z25" s="18">
        <v>79167</v>
      </c>
      <c r="AA25" s="7">
        <f t="shared" si="9"/>
        <v>0.10897160601906146</v>
      </c>
    </row>
    <row r="26" spans="2:27" ht="15" x14ac:dyDescent="0.25">
      <c r="B26" s="4" t="s">
        <v>22</v>
      </c>
      <c r="C26" s="16" t="s">
        <v>32</v>
      </c>
      <c r="D26" s="29" t="s">
        <v>43</v>
      </c>
      <c r="E26" s="18">
        <v>5553</v>
      </c>
      <c r="F26" s="18">
        <v>8000</v>
      </c>
      <c r="G26" s="7">
        <f t="shared" si="5"/>
        <v>0.69412499999999999</v>
      </c>
      <c r="H26" s="5">
        <v>105</v>
      </c>
      <c r="I26" s="6">
        <v>33</v>
      </c>
      <c r="J26" s="14">
        <f t="shared" si="0"/>
        <v>3.1818181818181817</v>
      </c>
      <c r="K26" s="15">
        <f t="shared" si="1"/>
        <v>168.27272727272728</v>
      </c>
      <c r="L26" s="13">
        <f t="shared" si="2"/>
        <v>52.885714285714286</v>
      </c>
      <c r="M26" s="18">
        <v>115578.5</v>
      </c>
      <c r="N26" s="18">
        <v>115578.5</v>
      </c>
      <c r="O26" s="7">
        <f t="shared" si="3"/>
        <v>5.3374696952799249E-6</v>
      </c>
      <c r="P26" s="18">
        <v>115578.5</v>
      </c>
      <c r="Q26" s="18">
        <v>115578.5</v>
      </c>
      <c r="R26" s="7">
        <f t="shared" si="4"/>
        <v>0.61689674117591076</v>
      </c>
      <c r="S26" s="19">
        <v>2852</v>
      </c>
      <c r="T26" s="12">
        <v>71300</v>
      </c>
      <c r="U26" s="12">
        <v>71300</v>
      </c>
      <c r="V26" s="27">
        <f t="shared" si="6"/>
        <v>0.94705469845722301</v>
      </c>
      <c r="W26" s="27">
        <f t="shared" si="7"/>
        <v>0.62101683029453025</v>
      </c>
      <c r="X26" s="27">
        <f t="shared" si="8"/>
        <v>0.62101683029453025</v>
      </c>
      <c r="Y26" s="18">
        <v>115578.5</v>
      </c>
      <c r="Z26" s="18">
        <v>115578.5</v>
      </c>
      <c r="AA26" s="7">
        <f t="shared" si="9"/>
        <v>0.15909122192673836</v>
      </c>
    </row>
    <row r="27" spans="2:27" ht="15" x14ac:dyDescent="0.25">
      <c r="B27" s="4" t="s">
        <v>23</v>
      </c>
      <c r="C27" s="20" t="s">
        <v>52</v>
      </c>
      <c r="D27" s="29" t="s">
        <v>43</v>
      </c>
      <c r="E27" s="18">
        <v>498</v>
      </c>
      <c r="F27" s="18">
        <v>600</v>
      </c>
      <c r="G27" s="7">
        <f t="shared" si="5"/>
        <v>0.83</v>
      </c>
      <c r="H27" s="5">
        <v>26</v>
      </c>
      <c r="I27" s="6">
        <v>3</v>
      </c>
      <c r="J27" s="14">
        <f t="shared" si="0"/>
        <v>8.6666666666666661</v>
      </c>
      <c r="K27" s="15">
        <f t="shared" si="1"/>
        <v>166</v>
      </c>
      <c r="L27" s="13">
        <f t="shared" si="2"/>
        <v>19.153846153846153</v>
      </c>
      <c r="M27" s="18">
        <v>22736</v>
      </c>
      <c r="N27" s="18">
        <v>22736</v>
      </c>
      <c r="O27" s="7">
        <f t="shared" si="3"/>
        <v>2.6986470411407058E-5</v>
      </c>
      <c r="P27" s="18">
        <v>22736</v>
      </c>
      <c r="Q27" s="18">
        <v>22736</v>
      </c>
      <c r="R27" s="7">
        <f t="shared" si="4"/>
        <v>0.61356439127375084</v>
      </c>
      <c r="S27" s="19">
        <v>558</v>
      </c>
      <c r="T27" s="12">
        <v>13950</v>
      </c>
      <c r="U27" s="12">
        <v>13950</v>
      </c>
      <c r="V27" s="27">
        <f t="shared" si="6"/>
        <v>-0.10752688172043012</v>
      </c>
      <c r="W27" s="27">
        <f t="shared" si="7"/>
        <v>0.62982078853046586</v>
      </c>
      <c r="X27" s="27">
        <f t="shared" si="8"/>
        <v>0.62982078853046586</v>
      </c>
      <c r="Y27" s="18">
        <v>22736</v>
      </c>
      <c r="Z27" s="18">
        <v>22736</v>
      </c>
      <c r="AA27" s="7">
        <f t="shared" si="9"/>
        <v>3.1295595822115038E-2</v>
      </c>
    </row>
    <row r="28" spans="2:27" ht="15" x14ac:dyDescent="0.25">
      <c r="B28" s="4" t="s">
        <v>24</v>
      </c>
      <c r="C28" s="20" t="s">
        <v>34</v>
      </c>
      <c r="D28" s="29" t="s">
        <v>43</v>
      </c>
      <c r="E28" s="18">
        <v>1333</v>
      </c>
      <c r="F28" s="18">
        <v>1400</v>
      </c>
      <c r="G28" s="7">
        <f t="shared" si="5"/>
        <v>0.95214285714285718</v>
      </c>
      <c r="H28" s="5">
        <v>26</v>
      </c>
      <c r="I28" s="6">
        <v>12</v>
      </c>
      <c r="J28" s="14">
        <f t="shared" si="0"/>
        <v>2.1666666666666665</v>
      </c>
      <c r="K28" s="15">
        <f t="shared" si="1"/>
        <v>111.08333333333333</v>
      </c>
      <c r="L28" s="13">
        <f t="shared" si="2"/>
        <v>51.269230769230766</v>
      </c>
      <c r="M28" s="18">
        <v>35141</v>
      </c>
      <c r="N28" s="18">
        <v>35141</v>
      </c>
      <c r="O28" s="7">
        <f t="shared" si="3"/>
        <v>2.761379822173796E-5</v>
      </c>
      <c r="P28" s="18">
        <v>35141</v>
      </c>
      <c r="Q28" s="18">
        <v>35141</v>
      </c>
      <c r="R28" s="7">
        <f t="shared" si="4"/>
        <v>0.97037648331009363</v>
      </c>
      <c r="S28" s="19">
        <v>1364</v>
      </c>
      <c r="T28" s="12">
        <v>34100</v>
      </c>
      <c r="U28" s="12">
        <v>34100</v>
      </c>
      <c r="V28" s="27">
        <f t="shared" si="6"/>
        <v>-2.2727272727272707E-2</v>
      </c>
      <c r="W28" s="27">
        <f t="shared" si="7"/>
        <v>3.0527859237536648E-2</v>
      </c>
      <c r="X28" s="27">
        <f t="shared" si="8"/>
        <v>3.0527859237536648E-2</v>
      </c>
      <c r="Y28" s="18">
        <v>35141</v>
      </c>
      <c r="Z28" s="18">
        <v>35141</v>
      </c>
      <c r="AA28" s="7">
        <f t="shared" si="9"/>
        <v>4.8370801054932473E-2</v>
      </c>
    </row>
    <row r="29" spans="2:27" ht="15" x14ac:dyDescent="0.25">
      <c r="B29" s="4" t="s">
        <v>25</v>
      </c>
      <c r="C29" s="20" t="s">
        <v>53</v>
      </c>
      <c r="D29" s="29" t="s">
        <v>43</v>
      </c>
      <c r="E29" s="18">
        <v>104</v>
      </c>
      <c r="F29" s="18">
        <v>700</v>
      </c>
      <c r="G29" s="7">
        <f t="shared" si="5"/>
        <v>0.14857142857142858</v>
      </c>
      <c r="H29" s="5">
        <v>1</v>
      </c>
      <c r="I29" s="6">
        <v>1</v>
      </c>
      <c r="J29" s="14">
        <f t="shared" si="0"/>
        <v>1</v>
      </c>
      <c r="K29" s="15">
        <f t="shared" si="1"/>
        <v>104</v>
      </c>
      <c r="L29" s="13">
        <f t="shared" si="2"/>
        <v>104</v>
      </c>
      <c r="M29" s="18">
        <v>23015</v>
      </c>
      <c r="N29" s="18">
        <v>23015</v>
      </c>
      <c r="O29" s="7">
        <f t="shared" si="3"/>
        <v>4.0967340864181515E-5</v>
      </c>
      <c r="P29" s="18">
        <v>23015</v>
      </c>
      <c r="Q29" s="18">
        <v>23015</v>
      </c>
      <c r="R29" s="7">
        <f t="shared" si="4"/>
        <v>0.94286334998913757</v>
      </c>
      <c r="S29" s="19">
        <v>868</v>
      </c>
      <c r="T29" s="12">
        <v>21700</v>
      </c>
      <c r="U29" s="12">
        <v>21700</v>
      </c>
      <c r="V29" s="27">
        <f t="shared" si="6"/>
        <v>-0.88018433179723499</v>
      </c>
      <c r="W29" s="27">
        <f t="shared" si="7"/>
        <v>6.0599078341013746E-2</v>
      </c>
      <c r="X29" s="27">
        <f t="shared" si="8"/>
        <v>6.0599078341013746E-2</v>
      </c>
      <c r="Y29" s="18">
        <v>23015</v>
      </c>
      <c r="Z29" s="18">
        <v>23015</v>
      </c>
      <c r="AA29" s="7">
        <f t="shared" si="9"/>
        <v>3.1679633086117945E-2</v>
      </c>
    </row>
    <row r="30" spans="2:27" ht="15" x14ac:dyDescent="0.2">
      <c r="B30" s="38" t="s">
        <v>26</v>
      </c>
      <c r="C30" s="38"/>
      <c r="D30" s="8">
        <f>SUM(D11:D29)</f>
        <v>0</v>
      </c>
      <c r="E30" s="8">
        <f>SUM(E11:E29)</f>
        <v>35378.5</v>
      </c>
      <c r="F30" s="8">
        <f t="shared" ref="F30" si="10">SUM(E30)</f>
        <v>35378.5</v>
      </c>
      <c r="G30" s="11">
        <f>E30/F30</f>
        <v>1</v>
      </c>
      <c r="H30" s="8">
        <f>SUM(H11:H29)</f>
        <v>678</v>
      </c>
      <c r="I30" s="8">
        <f>SUM(I11:I29)</f>
        <v>267</v>
      </c>
      <c r="J30" s="9">
        <f>H30/I30</f>
        <v>2.5393258426966292</v>
      </c>
      <c r="K30" s="10">
        <f t="shared" si="1"/>
        <v>132.50374531835206</v>
      </c>
      <c r="L30" s="10">
        <f t="shared" si="2"/>
        <v>52.180678466076699</v>
      </c>
      <c r="M30" s="8">
        <f>SUM(M11:M29)</f>
        <v>726492</v>
      </c>
      <c r="N30" s="8">
        <f>SUM(N11:N29)</f>
        <v>726492</v>
      </c>
      <c r="O30" s="11">
        <f t="shared" si="3"/>
        <v>1.0895608440197422E-6</v>
      </c>
      <c r="P30" s="8">
        <f>SUM(P11:P29)</f>
        <v>726492</v>
      </c>
      <c r="Q30" s="8">
        <f>SUM(Q11:Q29)</f>
        <v>726492</v>
      </c>
      <c r="R30" s="11">
        <f t="shared" si="4"/>
        <v>0.79155723669359057</v>
      </c>
      <c r="S30" s="8">
        <f>SUM(S11:S29)</f>
        <v>23002</v>
      </c>
      <c r="T30" s="8">
        <f>SUM(T11:T29)</f>
        <v>575060</v>
      </c>
      <c r="U30" s="8">
        <f>SUM(U11:U29)</f>
        <v>575060</v>
      </c>
      <c r="V30" s="28">
        <f>E30/S30-1</f>
        <v>0.53806190766020356</v>
      </c>
      <c r="W30" s="28">
        <f>M30/T30-1</f>
        <v>0.26333252182380962</v>
      </c>
      <c r="X30" s="28">
        <f>P30/U30-1</f>
        <v>0.26333252182380962</v>
      </c>
      <c r="Y30" s="8">
        <f>SUM(Y11:Y29)</f>
        <v>726492</v>
      </c>
      <c r="Z30" s="8">
        <f>SUM(Z11:Z29)</f>
        <v>726492</v>
      </c>
      <c r="AA30" s="11">
        <f>SUM(AA11:AA29)</f>
        <v>1</v>
      </c>
    </row>
    <row r="31" spans="2:27" ht="15" x14ac:dyDescent="0.25">
      <c r="D31" s="1"/>
      <c r="E31" s="1"/>
    </row>
    <row r="32" spans="2:27" ht="15" x14ac:dyDescent="0.2">
      <c r="B32" s="36" t="s">
        <v>67</v>
      </c>
      <c r="C32" s="36"/>
      <c r="D32" s="36"/>
      <c r="E32" s="36"/>
      <c r="G32" s="44" t="s">
        <v>72</v>
      </c>
      <c r="H32" s="45"/>
      <c r="I32" s="45"/>
      <c r="J32" s="46"/>
      <c r="M32" s="36" t="s">
        <v>75</v>
      </c>
      <c r="N32" s="36"/>
      <c r="O32" s="36"/>
      <c r="P32" s="33"/>
      <c r="Q32" s="36" t="s">
        <v>77</v>
      </c>
      <c r="R32" s="36"/>
      <c r="S32" s="36"/>
      <c r="T32" s="36"/>
    </row>
    <row r="33" spans="2:20" ht="15" x14ac:dyDescent="0.25">
      <c r="B33" s="21" t="s">
        <v>64</v>
      </c>
      <c r="C33" s="21" t="s">
        <v>29</v>
      </c>
      <c r="D33" s="21" t="s">
        <v>28</v>
      </c>
      <c r="E33" s="21" t="s">
        <v>35</v>
      </c>
      <c r="G33" s="32">
        <v>2019</v>
      </c>
      <c r="H33" s="32">
        <v>2020</v>
      </c>
      <c r="I33" s="32" t="s">
        <v>74</v>
      </c>
      <c r="J33" s="32" t="s">
        <v>73</v>
      </c>
      <c r="M33" s="32">
        <v>2019</v>
      </c>
      <c r="N33" s="32">
        <v>2020</v>
      </c>
      <c r="O33" s="32" t="s">
        <v>73</v>
      </c>
      <c r="Q33" s="32" t="s">
        <v>4</v>
      </c>
      <c r="R33" s="32" t="s">
        <v>5</v>
      </c>
      <c r="S33" s="32" t="s">
        <v>6</v>
      </c>
      <c r="T33" s="32" t="s">
        <v>76</v>
      </c>
    </row>
    <row r="34" spans="2:20" ht="15" x14ac:dyDescent="0.25">
      <c r="B34" s="22">
        <v>575050</v>
      </c>
      <c r="C34" s="23">
        <v>700000</v>
      </c>
      <c r="D34" s="24">
        <f>C34/B34</f>
        <v>1.2172854534388313</v>
      </c>
      <c r="E34" s="25">
        <f>C34-B34</f>
        <v>124950</v>
      </c>
      <c r="G34" s="23">
        <v>51000</v>
      </c>
      <c r="H34" s="23">
        <v>52000</v>
      </c>
      <c r="I34" s="23">
        <v>52000</v>
      </c>
      <c r="J34" s="24">
        <f>H34/I34</f>
        <v>1</v>
      </c>
      <c r="M34" s="23">
        <v>400000</v>
      </c>
      <c r="N34" s="23">
        <v>200000</v>
      </c>
      <c r="O34" s="24">
        <f>N34/M34-1</f>
        <v>-0.5</v>
      </c>
      <c r="Q34" s="34">
        <v>3</v>
      </c>
      <c r="R34" s="19">
        <v>144</v>
      </c>
      <c r="S34" s="19">
        <v>55</v>
      </c>
      <c r="T34" s="35">
        <v>0.15</v>
      </c>
    </row>
    <row r="35" spans="2:20" x14ac:dyDescent="0.2">
      <c r="I35" s="31"/>
    </row>
  </sheetData>
  <mergeCells count="11">
    <mergeCell ref="B7:C7"/>
    <mergeCell ref="V9:X9"/>
    <mergeCell ref="S9:U9"/>
    <mergeCell ref="B9:D9"/>
    <mergeCell ref="E9:R9"/>
    <mergeCell ref="M32:O32"/>
    <mergeCell ref="Q32:T32"/>
    <mergeCell ref="Y9:AA9"/>
    <mergeCell ref="B32:E32"/>
    <mergeCell ref="B30:C30"/>
    <mergeCell ref="G32:J32"/>
  </mergeCells>
  <conditionalFormatting sqref="G11:G29">
    <cfRule type="iconSet" priority="19">
      <iconSet iconSet="3Arrows">
        <cfvo type="percent" val="0"/>
        <cfvo type="percent" val="33"/>
        <cfvo type="percent" val="67"/>
      </iconSet>
    </cfRule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{71F4D389-9F66-4FC6-84B0-EE34A42BEE53}</x14:id>
        </ext>
      </extLst>
    </cfRule>
  </conditionalFormatting>
  <conditionalFormatting sqref="E34">
    <cfRule type="cellIs" dxfId="2" priority="13" operator="lessThan">
      <formula>0</formula>
    </cfRule>
  </conditionalFormatting>
  <conditionalFormatting sqref="V11:X29">
    <cfRule type="cellIs" dxfId="1" priority="11" operator="lessThan">
      <formula>0</formula>
    </cfRule>
    <cfRule type="cellIs" dxfId="0" priority="12" operator="greaterThan">
      <formula>0</formula>
    </cfRule>
  </conditionalFormatting>
  <conditionalFormatting sqref="R11:R29">
    <cfRule type="iconSet" priority="9">
      <iconSet iconSet="3Arrows">
        <cfvo type="percent" val="0"/>
        <cfvo type="percent" val="33"/>
        <cfvo type="percent" val="67"/>
      </iconSet>
    </cfRule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{00153C21-D61A-4B3A-A282-05F9D4F7E2CA}</x14:id>
        </ext>
      </extLst>
    </cfRule>
  </conditionalFormatting>
  <conditionalFormatting sqref="O11:O29">
    <cfRule type="iconSet" priority="7">
      <iconSet iconSet="3Arrows">
        <cfvo type="percent" val="0"/>
        <cfvo type="percent" val="33"/>
        <cfvo type="percent" val="67"/>
      </iconSet>
    </cfRule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{AA07A633-8789-41C0-9832-63A638C7245E}</x14:id>
        </ext>
      </extLst>
    </cfRule>
  </conditionalFormatting>
  <conditionalFormatting sqref="AA11:AA29">
    <cfRule type="iconSet" priority="5">
      <iconSet iconSet="3Arrows">
        <cfvo type="percent" val="0"/>
        <cfvo type="percent" val="33"/>
        <cfvo type="percent" val="67"/>
      </iconSet>
    </cfRule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{6ACF5E63-2F9C-44C2-BA90-B2AD5C62A0A2}</x14:id>
        </ext>
      </extLst>
    </cfRule>
  </conditionalFormatting>
  <pageMargins left="0.25" right="0.25" top="0.75" bottom="0.75" header="0.3" footer="0.3"/>
  <pageSetup paperSize="9" scale="55" orientation="landscape" horizontalDpi="1200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1F4D389-9F66-4FC6-84B0-EE34A42BEE5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G11:G29</xm:sqref>
        </x14:conditionalFormatting>
        <x14:conditionalFormatting xmlns:xm="http://schemas.microsoft.com/office/excel/2006/main">
          <x14:cfRule type="dataBar" id="{00153C21-D61A-4B3A-A282-05F9D4F7E2C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R11:R29</xm:sqref>
        </x14:conditionalFormatting>
        <x14:conditionalFormatting xmlns:xm="http://schemas.microsoft.com/office/excel/2006/main">
          <x14:cfRule type="dataBar" id="{AA07A633-8789-41C0-9832-63A638C7245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O11:O29</xm:sqref>
        </x14:conditionalFormatting>
        <x14:conditionalFormatting xmlns:xm="http://schemas.microsoft.com/office/excel/2006/main">
          <x14:cfRule type="dataBar" id="{6ACF5E63-2F9C-44C2-BA90-B2AD5C62A0A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AA11:AA29</xm:sqref>
        </x14:conditionalFormatting>
        <x14:conditionalFormatting xmlns:xm="http://schemas.microsoft.com/office/excel/2006/main">
          <x14:cfRule type="iconSet" priority="17" id="{D606E65C-518B-4ACA-88F8-D7D54CCF6A80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B34:C34</xm:sqref>
        </x14:conditionalFormatting>
        <x14:conditionalFormatting xmlns:xm="http://schemas.microsoft.com/office/excel/2006/main">
          <x14:cfRule type="iconSet" priority="4" id="{D3EACA90-76DB-4834-AAB5-F6906D70CBFE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G34:H34</xm:sqref>
        </x14:conditionalFormatting>
        <x14:conditionalFormatting xmlns:xm="http://schemas.microsoft.com/office/excel/2006/main">
          <x14:cfRule type="iconSet" priority="3" id="{74B6E5E7-E599-4BF6-8150-84D42E171EC6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I34</xm:sqref>
        </x14:conditionalFormatting>
        <x14:conditionalFormatting xmlns:xm="http://schemas.microsoft.com/office/excel/2006/main">
          <x14:cfRule type="iconSet" priority="2" id="{CA8EDCFB-57FB-4A89-8CF2-D8CBECAC78BE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M34</xm:sqref>
        </x14:conditionalFormatting>
        <x14:conditionalFormatting xmlns:xm="http://schemas.microsoft.com/office/excel/2006/main">
          <x14:cfRule type="iconSet" priority="1" id="{CBCD031A-B8BE-4220-A0D9-D41C197FFB13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N34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160 - Faisal Hamrouni</dc:creator>
  <cp:lastModifiedBy>160 - Faisal Hamrouni</cp:lastModifiedBy>
  <cp:lastPrinted>2020-11-15T06:11:28Z</cp:lastPrinted>
  <dcterms:created xsi:type="dcterms:W3CDTF">2020-11-11T08:42:43Z</dcterms:created>
  <dcterms:modified xsi:type="dcterms:W3CDTF">2020-11-17T06:07:03Z</dcterms:modified>
</cp:coreProperties>
</file>